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6" windowWidth="19140" windowHeight="6648"/>
  </bookViews>
  <sheets>
    <sheet name="Сведения" sheetId="1" r:id="rId1"/>
    <sheet name="Итоги" sheetId="2" r:id="rId2"/>
    <sheet name="Лист3" sheetId="3" r:id="rId3"/>
  </sheets>
  <definedNames>
    <definedName name="_xlnm._FilterDatabase" localSheetId="0" hidden="1">Сведения!#REF!</definedName>
  </definedNames>
  <calcPr calcId="145621"/>
</workbook>
</file>

<file path=xl/calcChain.xml><?xml version="1.0" encoding="utf-8"?>
<calcChain xmlns="http://schemas.openxmlformats.org/spreadsheetml/2006/main">
  <c r="N307" i="1" l="1"/>
  <c r="M567" i="1" l="1"/>
  <c r="M566" i="1"/>
  <c r="M547" i="1"/>
  <c r="M548" i="1"/>
  <c r="M549" i="1"/>
  <c r="M550" i="1"/>
  <c r="M551" i="1"/>
  <c r="M552" i="1"/>
  <c r="M555" i="1"/>
  <c r="M556" i="1"/>
  <c r="M557" i="1"/>
  <c r="M558" i="1"/>
  <c r="M559" i="1"/>
  <c r="M546" i="1"/>
  <c r="M541" i="1"/>
  <c r="M542" i="1"/>
  <c r="M543" i="1"/>
  <c r="M544" i="1"/>
  <c r="M540" i="1"/>
  <c r="M535" i="1"/>
  <c r="M536" i="1"/>
  <c r="M537" i="1"/>
  <c r="M538" i="1"/>
  <c r="M534" i="1"/>
  <c r="M528" i="1"/>
  <c r="M529" i="1"/>
  <c r="M530" i="1"/>
  <c r="M532" i="1"/>
  <c r="M527" i="1"/>
  <c r="M521" i="1"/>
  <c r="M522" i="1"/>
  <c r="M523" i="1"/>
  <c r="M525" i="1"/>
  <c r="M520" i="1"/>
  <c r="M514" i="1"/>
  <c r="M516" i="1"/>
  <c r="M518" i="1"/>
  <c r="M513" i="1"/>
  <c r="M507" i="1"/>
  <c r="M509" i="1"/>
  <c r="M511" i="1"/>
  <c r="M506" i="1"/>
  <c r="M500" i="1"/>
  <c r="M501" i="1"/>
  <c r="M502" i="1"/>
  <c r="M504" i="1"/>
  <c r="M499" i="1"/>
  <c r="M493" i="1"/>
  <c r="M494" i="1"/>
  <c r="M495" i="1"/>
  <c r="M497" i="1"/>
  <c r="M492" i="1"/>
  <c r="M486" i="1"/>
  <c r="M487" i="1"/>
  <c r="M488" i="1"/>
  <c r="M490" i="1"/>
  <c r="M485" i="1"/>
  <c r="M479" i="1"/>
  <c r="M480" i="1"/>
  <c r="M481" i="1"/>
  <c r="M483" i="1"/>
  <c r="M478" i="1"/>
  <c r="M472" i="1"/>
  <c r="M473" i="1"/>
  <c r="M474" i="1"/>
  <c r="M476" i="1"/>
  <c r="M471" i="1"/>
  <c r="M465" i="1"/>
  <c r="M466" i="1"/>
  <c r="M467" i="1"/>
  <c r="M469" i="1"/>
  <c r="M464" i="1"/>
  <c r="M458" i="1"/>
  <c r="M459" i="1"/>
  <c r="M460" i="1"/>
  <c r="M462" i="1"/>
  <c r="M457" i="1"/>
  <c r="M449" i="1"/>
  <c r="M450" i="1"/>
  <c r="M451" i="1"/>
  <c r="M452" i="1"/>
  <c r="M453" i="1"/>
  <c r="M455" i="1"/>
  <c r="M448" i="1"/>
  <c r="M439" i="1"/>
  <c r="M440" i="1"/>
  <c r="M441" i="1"/>
  <c r="M442" i="1"/>
  <c r="M443" i="1"/>
  <c r="M445" i="1"/>
  <c r="M438" i="1"/>
  <c r="M429" i="1"/>
  <c r="M430" i="1"/>
  <c r="M431" i="1"/>
  <c r="M432" i="1"/>
  <c r="M433" i="1"/>
  <c r="M435" i="1"/>
  <c r="M428" i="1"/>
  <c r="M421" i="1"/>
  <c r="M422" i="1"/>
  <c r="M423" i="1"/>
  <c r="M424" i="1"/>
  <c r="M425" i="1"/>
  <c r="M420" i="1"/>
  <c r="M414" i="1"/>
  <c r="M415" i="1"/>
  <c r="M416" i="1"/>
  <c r="M417" i="1"/>
  <c r="M413" i="1"/>
  <c r="M403" i="1"/>
  <c r="M404" i="1"/>
  <c r="M405" i="1"/>
  <c r="M406" i="1"/>
  <c r="M408" i="1"/>
  <c r="M409" i="1"/>
  <c r="M411" i="1"/>
  <c r="M402" i="1"/>
  <c r="M392" i="1"/>
  <c r="M393" i="1"/>
  <c r="M394" i="1"/>
  <c r="M395" i="1"/>
  <c r="M397" i="1"/>
  <c r="M398" i="1"/>
  <c r="M400" i="1"/>
  <c r="M391" i="1"/>
  <c r="M385" i="1"/>
  <c r="M386" i="1"/>
  <c r="M387" i="1"/>
  <c r="M389" i="1"/>
  <c r="M384" i="1"/>
  <c r="M376" i="1"/>
  <c r="M377" i="1"/>
  <c r="M378" i="1"/>
  <c r="M379" i="1"/>
  <c r="M380" i="1"/>
  <c r="M382" i="1"/>
  <c r="M375" i="1"/>
  <c r="M360" i="1"/>
  <c r="M361" i="1"/>
  <c r="M362" i="1"/>
  <c r="M363" i="1"/>
  <c r="M365" i="1"/>
  <c r="M366" i="1"/>
  <c r="M369" i="1"/>
  <c r="M370" i="1"/>
  <c r="M372" i="1"/>
  <c r="M359" i="1"/>
  <c r="M352" i="1"/>
  <c r="M353" i="1"/>
  <c r="M354" i="1"/>
  <c r="M355" i="1"/>
  <c r="M357" i="1"/>
  <c r="M346" i="1"/>
  <c r="M347" i="1"/>
  <c r="M348" i="1"/>
  <c r="M350" i="1"/>
  <c r="M345" i="1"/>
  <c r="M331" i="1"/>
  <c r="M332" i="1"/>
  <c r="M333" i="1"/>
  <c r="M334" i="1"/>
  <c r="M336" i="1"/>
  <c r="M337" i="1"/>
  <c r="M340" i="1"/>
  <c r="M341" i="1"/>
  <c r="M343" i="1"/>
  <c r="M330" i="1"/>
  <c r="M325" i="1"/>
  <c r="M326" i="1"/>
  <c r="M327" i="1"/>
  <c r="M328" i="1"/>
  <c r="M324" i="1"/>
  <c r="M318" i="1"/>
  <c r="M319" i="1"/>
  <c r="M320" i="1"/>
  <c r="M322" i="1"/>
  <c r="M317" i="1"/>
  <c r="M311" i="1"/>
  <c r="M312" i="1"/>
  <c r="M313" i="1"/>
  <c r="M315" i="1"/>
  <c r="M310" i="1"/>
  <c r="M295" i="1"/>
  <c r="M296" i="1"/>
  <c r="M297" i="1"/>
  <c r="M298" i="1"/>
  <c r="M300" i="1"/>
  <c r="M301" i="1"/>
  <c r="M304" i="1"/>
  <c r="M305" i="1"/>
  <c r="M307" i="1"/>
  <c r="M294" i="1"/>
  <c r="M288" i="1"/>
  <c r="M289" i="1"/>
  <c r="M290" i="1"/>
  <c r="M292" i="1"/>
  <c r="M287" i="1"/>
  <c r="M281" i="1"/>
  <c r="M282" i="1"/>
  <c r="M283" i="1"/>
  <c r="M285" i="1"/>
  <c r="M280" i="1"/>
  <c r="M266" i="1"/>
  <c r="M267" i="1"/>
  <c r="M268" i="1"/>
  <c r="M269" i="1"/>
  <c r="M271" i="1"/>
  <c r="M272" i="1"/>
  <c r="M275" i="1"/>
  <c r="M276" i="1"/>
  <c r="M278" i="1"/>
  <c r="M265" i="1"/>
  <c r="M259" i="1"/>
  <c r="M260" i="1"/>
  <c r="M261" i="1"/>
  <c r="M263" i="1"/>
  <c r="M258" i="1"/>
  <c r="M256" i="1"/>
  <c r="M244" i="1"/>
  <c r="M245" i="1"/>
  <c r="M246" i="1"/>
  <c r="M247" i="1"/>
  <c r="M249" i="1"/>
  <c r="M250" i="1"/>
  <c r="M253" i="1"/>
  <c r="M254" i="1"/>
  <c r="M243" i="1"/>
  <c r="M237" i="1"/>
  <c r="M238" i="1"/>
  <c r="M239" i="1"/>
  <c r="M241" i="1"/>
  <c r="M236" i="1"/>
  <c r="M222" i="1"/>
  <c r="M223" i="1"/>
  <c r="M224" i="1"/>
  <c r="M225" i="1"/>
  <c r="M227" i="1"/>
  <c r="M228" i="1"/>
  <c r="M231" i="1"/>
  <c r="M232" i="1"/>
  <c r="M234" i="1"/>
  <c r="M221" i="1"/>
  <c r="M215" i="1"/>
  <c r="M216" i="1"/>
  <c r="M217" i="1"/>
  <c r="M219" i="1"/>
  <c r="M214" i="1"/>
  <c r="M206" i="1"/>
  <c r="M207" i="1"/>
  <c r="M208" i="1"/>
  <c r="M209" i="1"/>
  <c r="M210" i="1"/>
  <c r="M212" i="1"/>
  <c r="M205" i="1"/>
  <c r="M190" i="1"/>
  <c r="M191" i="1"/>
  <c r="M192" i="1"/>
  <c r="M193" i="1"/>
  <c r="M195" i="1"/>
  <c r="M196" i="1"/>
  <c r="M199" i="1"/>
  <c r="M200" i="1"/>
  <c r="M201" i="1"/>
  <c r="M202" i="1"/>
  <c r="M189" i="1"/>
  <c r="M183" i="1"/>
  <c r="M184" i="1"/>
  <c r="M185" i="1"/>
  <c r="M187" i="1"/>
  <c r="M182" i="1"/>
  <c r="M167" i="1"/>
  <c r="M168" i="1"/>
  <c r="M169" i="1"/>
  <c r="M170" i="1"/>
  <c r="M173" i="1"/>
  <c r="M177" i="1"/>
  <c r="M179" i="1"/>
  <c r="M180" i="1"/>
  <c r="M166" i="1"/>
  <c r="M152" i="1"/>
  <c r="M153" i="1"/>
  <c r="M154" i="1"/>
  <c r="M155" i="1"/>
  <c r="M157" i="1"/>
  <c r="M158" i="1"/>
  <c r="M162" i="1"/>
  <c r="M164" i="1"/>
  <c r="M151" i="1"/>
  <c r="M136" i="1"/>
  <c r="M137" i="1"/>
  <c r="M138" i="1"/>
  <c r="M139" i="1"/>
  <c r="M141" i="1"/>
  <c r="M142" i="1"/>
  <c r="M146" i="1"/>
  <c r="M148" i="1"/>
  <c r="M135" i="1"/>
  <c r="M129" i="1"/>
  <c r="M130" i="1"/>
  <c r="M131" i="1"/>
  <c r="M133" i="1"/>
  <c r="M128" i="1"/>
  <c r="M114" i="1"/>
  <c r="M115" i="1"/>
  <c r="M116" i="1"/>
  <c r="M117" i="1"/>
  <c r="M119" i="1"/>
  <c r="M120" i="1"/>
  <c r="M123" i="1"/>
  <c r="M124" i="1"/>
  <c r="M126" i="1"/>
  <c r="M113" i="1"/>
  <c r="M107" i="1"/>
  <c r="M108" i="1"/>
  <c r="M109" i="1"/>
  <c r="M111" i="1"/>
  <c r="M106" i="1"/>
  <c r="M92" i="1"/>
  <c r="M93" i="1"/>
  <c r="M94" i="1"/>
  <c r="M95" i="1"/>
  <c r="M97" i="1"/>
  <c r="M98" i="1"/>
  <c r="M101" i="1"/>
  <c r="M102" i="1"/>
  <c r="M103" i="1"/>
  <c r="M104" i="1"/>
  <c r="M91" i="1"/>
  <c r="M77" i="1"/>
  <c r="M78" i="1"/>
  <c r="M79" i="1"/>
  <c r="M80" i="1"/>
  <c r="M82" i="1"/>
  <c r="M83" i="1"/>
  <c r="M86" i="1"/>
  <c r="M87" i="1"/>
  <c r="M89" i="1"/>
  <c r="M76" i="1"/>
  <c r="M62" i="1"/>
  <c r="M63" i="1"/>
  <c r="M64" i="1"/>
  <c r="M65" i="1"/>
  <c r="M67" i="1"/>
  <c r="M68" i="1"/>
  <c r="M71" i="1"/>
  <c r="M72" i="1"/>
  <c r="M74" i="1"/>
  <c r="M61" i="1"/>
  <c r="M47" i="1"/>
  <c r="M48" i="1"/>
  <c r="M49" i="1"/>
  <c r="M50" i="1"/>
  <c r="M52" i="1"/>
  <c r="M53" i="1"/>
  <c r="M56" i="1"/>
  <c r="M57" i="1"/>
  <c r="M59" i="1"/>
  <c r="M46" i="1"/>
  <c r="M35" i="1"/>
  <c r="M37" i="1"/>
  <c r="M38" i="1"/>
  <c r="M41" i="1"/>
  <c r="M42" i="1"/>
  <c r="M44" i="1"/>
  <c r="M32" i="1"/>
  <c r="M33" i="1"/>
  <c r="M34" i="1"/>
  <c r="M31" i="1"/>
  <c r="M26" i="1"/>
  <c r="M27" i="1"/>
  <c r="M28" i="1"/>
  <c r="M29" i="1"/>
  <c r="M25" i="1"/>
  <c r="M22" i="1"/>
  <c r="M23" i="1"/>
  <c r="M21" i="1"/>
  <c r="M19" i="1"/>
  <c r="M18" i="1"/>
  <c r="M14" i="1"/>
  <c r="M15" i="1"/>
  <c r="M16" i="1"/>
  <c r="M13" i="1"/>
  <c r="M7" i="1"/>
  <c r="M8" i="1"/>
  <c r="M9" i="1"/>
  <c r="M10" i="1"/>
  <c r="M11" i="1"/>
  <c r="M6" i="1"/>
  <c r="G189" i="1" l="1"/>
  <c r="N190" i="1"/>
  <c r="N191" i="1"/>
  <c r="N192" i="1"/>
  <c r="N193" i="1"/>
  <c r="N195" i="1"/>
  <c r="N196" i="1"/>
  <c r="N199" i="1"/>
  <c r="N200" i="1"/>
  <c r="N201" i="1"/>
  <c r="N202" i="1"/>
  <c r="N205" i="1"/>
  <c r="N206" i="1"/>
  <c r="N207" i="1"/>
  <c r="N208" i="1"/>
  <c r="N209" i="1"/>
  <c r="N212" i="1"/>
  <c r="N215" i="1"/>
  <c r="N216" i="1"/>
  <c r="N219" i="1"/>
  <c r="G221" i="1"/>
  <c r="N221" i="1"/>
  <c r="N222" i="1"/>
  <c r="N223" i="1"/>
  <c r="N224" i="1"/>
  <c r="N225" i="1"/>
  <c r="N227" i="1"/>
  <c r="N228" i="1"/>
  <c r="N231" i="1"/>
  <c r="N232" i="1"/>
  <c r="N234" i="1"/>
  <c r="N236" i="1"/>
  <c r="N237" i="1"/>
  <c r="N238" i="1"/>
  <c r="N241" i="1"/>
  <c r="N275" i="1" l="1"/>
  <c r="N103" i="1"/>
  <c r="N44" i="1"/>
  <c r="G565" i="1" l="1"/>
  <c r="D46" i="2" l="1"/>
  <c r="C46" i="2"/>
  <c r="H46" i="2" s="1"/>
  <c r="E46" i="2" l="1"/>
  <c r="J46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45" i="2"/>
  <c r="D44" i="2"/>
  <c r="D43" i="2"/>
  <c r="D42" i="2"/>
  <c r="D41" i="2"/>
  <c r="D40" i="2"/>
  <c r="D39" i="2"/>
  <c r="D38" i="2"/>
  <c r="D37" i="2"/>
  <c r="D35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7" i="2"/>
  <c r="C7" i="2"/>
  <c r="D6" i="2"/>
  <c r="C6" i="2"/>
  <c r="D5" i="2"/>
  <c r="C5" i="2"/>
  <c r="D4" i="2"/>
  <c r="C4" i="2"/>
  <c r="D3" i="2"/>
  <c r="C3" i="2"/>
  <c r="N15" i="1"/>
  <c r="N13" i="1"/>
  <c r="N14" i="1"/>
  <c r="N16" i="1"/>
  <c r="C8" i="2" l="1"/>
  <c r="H8" i="2" s="1"/>
  <c r="D9" i="2"/>
  <c r="J9" i="2" s="1"/>
  <c r="C9" i="2"/>
  <c r="H9" i="2" s="1"/>
  <c r="D8" i="2"/>
  <c r="J8" i="2" s="1"/>
  <c r="E3" i="2"/>
  <c r="E45" i="2"/>
  <c r="E5" i="2"/>
  <c r="C2" i="2"/>
  <c r="E44" i="2"/>
  <c r="E7" i="2"/>
  <c r="E6" i="2"/>
  <c r="E4" i="2"/>
  <c r="D2" i="2"/>
  <c r="N276" i="1"/>
  <c r="N31" i="1"/>
  <c r="N32" i="1"/>
  <c r="N33" i="1"/>
  <c r="N34" i="1"/>
  <c r="N35" i="1"/>
  <c r="N37" i="1"/>
  <c r="N38" i="1"/>
  <c r="N42" i="1"/>
  <c r="N566" i="1"/>
  <c r="N567" i="1"/>
  <c r="C48" i="2" l="1"/>
  <c r="G48" i="2" s="1"/>
  <c r="D48" i="2"/>
  <c r="I48" i="2" s="1"/>
  <c r="H2" i="2"/>
  <c r="E9" i="2"/>
  <c r="E2" i="2"/>
  <c r="J2" i="2"/>
  <c r="E40" i="2"/>
  <c r="E43" i="2"/>
  <c r="E41" i="2"/>
  <c r="E42" i="2"/>
  <c r="N22" i="1"/>
  <c r="N8" i="1"/>
  <c r="N11" i="1"/>
  <c r="H48" i="2" l="1"/>
  <c r="J48" i="2"/>
  <c r="E48" i="2"/>
  <c r="E39" i="2"/>
  <c r="N559" i="1"/>
  <c r="N558" i="1"/>
  <c r="N557" i="1"/>
  <c r="N556" i="1"/>
  <c r="N555" i="1"/>
  <c r="G555" i="1"/>
  <c r="N552" i="1"/>
  <c r="G546" i="1"/>
  <c r="N547" i="1"/>
  <c r="N548" i="1"/>
  <c r="N549" i="1"/>
  <c r="N550" i="1"/>
  <c r="N544" i="1"/>
  <c r="N543" i="1"/>
  <c r="N542" i="1"/>
  <c r="G540" i="1"/>
  <c r="N538" i="1"/>
  <c r="N536" i="1"/>
  <c r="N535" i="1"/>
  <c r="G534" i="1"/>
  <c r="N532" i="1"/>
  <c r="N530" i="1"/>
  <c r="N528" i="1"/>
  <c r="N527" i="1"/>
  <c r="G527" i="1"/>
  <c r="N525" i="1"/>
  <c r="N523" i="1"/>
  <c r="N522" i="1"/>
  <c r="N521" i="1"/>
  <c r="G520" i="1"/>
  <c r="N518" i="1"/>
  <c r="N514" i="1"/>
  <c r="N513" i="1"/>
  <c r="G513" i="1"/>
  <c r="N511" i="1"/>
  <c r="N507" i="1"/>
  <c r="N506" i="1"/>
  <c r="G506" i="1"/>
  <c r="N504" i="1"/>
  <c r="N502" i="1"/>
  <c r="N501" i="1"/>
  <c r="N500" i="1"/>
  <c r="G499" i="1"/>
  <c r="N497" i="1"/>
  <c r="N495" i="1"/>
  <c r="N494" i="1"/>
  <c r="N493" i="1"/>
  <c r="N492" i="1"/>
  <c r="G492" i="1"/>
  <c r="N490" i="1"/>
  <c r="N487" i="1"/>
  <c r="N486" i="1"/>
  <c r="G485" i="1"/>
  <c r="N483" i="1"/>
  <c r="N481" i="1"/>
  <c r="N480" i="1"/>
  <c r="N479" i="1"/>
  <c r="N478" i="1"/>
  <c r="G478" i="1"/>
  <c r="N476" i="1"/>
  <c r="N474" i="1"/>
  <c r="N473" i="1"/>
  <c r="N472" i="1"/>
  <c r="G471" i="1"/>
  <c r="N469" i="1"/>
  <c r="N467" i="1"/>
  <c r="N466" i="1"/>
  <c r="N465" i="1"/>
  <c r="N464" i="1"/>
  <c r="G464" i="1"/>
  <c r="N462" i="1"/>
  <c r="N459" i="1"/>
  <c r="N458" i="1"/>
  <c r="N457" i="1"/>
  <c r="G457" i="1"/>
  <c r="N455" i="1"/>
  <c r="N453" i="1"/>
  <c r="N452" i="1"/>
  <c r="N451" i="1"/>
  <c r="N450" i="1"/>
  <c r="N449" i="1"/>
  <c r="N448" i="1"/>
  <c r="G447" i="1"/>
  <c r="N445" i="1"/>
  <c r="N443" i="1"/>
  <c r="N442" i="1"/>
  <c r="N441" i="1"/>
  <c r="N440" i="1"/>
  <c r="N439" i="1"/>
  <c r="N438" i="1"/>
  <c r="G437" i="1"/>
  <c r="N433" i="1"/>
  <c r="N432" i="1"/>
  <c r="N430" i="1"/>
  <c r="N429" i="1"/>
  <c r="N428" i="1"/>
  <c r="G427" i="1"/>
  <c r="N425" i="1"/>
  <c r="N424" i="1"/>
  <c r="N423" i="1"/>
  <c r="N422" i="1"/>
  <c r="N421" i="1"/>
  <c r="N420" i="1"/>
  <c r="G420" i="1"/>
  <c r="N417" i="1"/>
  <c r="N416" i="1"/>
  <c r="N415" i="1"/>
  <c r="N414" i="1"/>
  <c r="N411" i="1"/>
  <c r="N409" i="1"/>
  <c r="N408" i="1"/>
  <c r="N406" i="1"/>
  <c r="N405" i="1"/>
  <c r="N404" i="1"/>
  <c r="N403" i="1"/>
  <c r="N402" i="1"/>
  <c r="G402" i="1"/>
  <c r="N400" i="1"/>
  <c r="N398" i="1"/>
  <c r="N397" i="1"/>
  <c r="N395" i="1"/>
  <c r="N394" i="1"/>
  <c r="N393" i="1"/>
  <c r="N392" i="1"/>
  <c r="G391" i="1"/>
  <c r="N389" i="1"/>
  <c r="N386" i="1"/>
  <c r="N385" i="1"/>
  <c r="N384" i="1"/>
  <c r="N382" i="1"/>
  <c r="N379" i="1"/>
  <c r="N378" i="1"/>
  <c r="N377" i="1"/>
  <c r="N376" i="1"/>
  <c r="N372" i="1"/>
  <c r="N370" i="1"/>
  <c r="N369" i="1"/>
  <c r="N366" i="1"/>
  <c r="N365" i="1"/>
  <c r="N363" i="1"/>
  <c r="N362" i="1"/>
  <c r="N361" i="1"/>
  <c r="G359" i="1"/>
  <c r="N357" i="1"/>
  <c r="N355" i="1"/>
  <c r="N354" i="1"/>
  <c r="N353" i="1"/>
  <c r="N352" i="1"/>
  <c r="N350" i="1"/>
  <c r="N348" i="1"/>
  <c r="N346" i="1"/>
  <c r="N343" i="1"/>
  <c r="N341" i="1"/>
  <c r="N340" i="1"/>
  <c r="N337" i="1"/>
  <c r="N336" i="1"/>
  <c r="N334" i="1"/>
  <c r="N333" i="1"/>
  <c r="N332" i="1"/>
  <c r="N331" i="1"/>
  <c r="N330" i="1"/>
  <c r="G330" i="1"/>
  <c r="N328" i="1"/>
  <c r="N327" i="1"/>
  <c r="N326" i="1"/>
  <c r="N325" i="1"/>
  <c r="N324" i="1"/>
  <c r="N322" i="1"/>
  <c r="N320" i="1"/>
  <c r="N319" i="1"/>
  <c r="N318" i="1"/>
  <c r="N317" i="1"/>
  <c r="N315" i="1"/>
  <c r="N312" i="1"/>
  <c r="N311" i="1"/>
  <c r="N310" i="1"/>
  <c r="N305" i="1"/>
  <c r="N304" i="1"/>
  <c r="N301" i="1"/>
  <c r="N300" i="1"/>
  <c r="N298" i="1"/>
  <c r="N297" i="1"/>
  <c r="N296" i="1"/>
  <c r="N295" i="1"/>
  <c r="N294" i="1"/>
  <c r="G294" i="1"/>
  <c r="N292" i="1"/>
  <c r="N290" i="1"/>
  <c r="N289" i="1"/>
  <c r="N288" i="1"/>
  <c r="N285" i="1"/>
  <c r="N283" i="1"/>
  <c r="N282" i="1"/>
  <c r="N281" i="1"/>
  <c r="N280" i="1"/>
  <c r="N278" i="1"/>
  <c r="N272" i="1"/>
  <c r="N271" i="1"/>
  <c r="N269" i="1"/>
  <c r="N268" i="1"/>
  <c r="N267" i="1"/>
  <c r="N266" i="1"/>
  <c r="N265" i="1"/>
  <c r="G265" i="1"/>
  <c r="N263" i="1"/>
  <c r="N260" i="1"/>
  <c r="N258" i="1"/>
  <c r="N256" i="1"/>
  <c r="N254" i="1"/>
  <c r="N253" i="1"/>
  <c r="N250" i="1"/>
  <c r="N249" i="1"/>
  <c r="N247" i="1"/>
  <c r="N245" i="1"/>
  <c r="N244" i="1"/>
  <c r="N243" i="1"/>
  <c r="G243" i="1"/>
  <c r="N187" i="1"/>
  <c r="N185" i="1"/>
  <c r="N184" i="1"/>
  <c r="N183" i="1"/>
  <c r="N180" i="1"/>
  <c r="N179" i="1"/>
  <c r="N177" i="1"/>
  <c r="N173" i="1"/>
  <c r="N170" i="1"/>
  <c r="N169" i="1"/>
  <c r="N168" i="1"/>
  <c r="N167" i="1"/>
  <c r="G166" i="1"/>
  <c r="N164" i="1"/>
  <c r="N162" i="1"/>
  <c r="N158" i="1"/>
  <c r="N157" i="1"/>
  <c r="N155" i="1"/>
  <c r="N154" i="1"/>
  <c r="N153" i="1"/>
  <c r="N152" i="1"/>
  <c r="G151" i="1"/>
  <c r="N148" i="1"/>
  <c r="N146" i="1"/>
  <c r="N142" i="1"/>
  <c r="N141" i="1"/>
  <c r="N139" i="1"/>
  <c r="N138" i="1"/>
  <c r="N137" i="1"/>
  <c r="N136" i="1"/>
  <c r="G135" i="1"/>
  <c r="N133" i="1"/>
  <c r="N131" i="1"/>
  <c r="N130" i="1"/>
  <c r="N129" i="1"/>
  <c r="N126" i="1"/>
  <c r="N124" i="1"/>
  <c r="N120" i="1"/>
  <c r="N119" i="1"/>
  <c r="N117" i="1"/>
  <c r="N116" i="1"/>
  <c r="N115" i="1"/>
  <c r="N114" i="1"/>
  <c r="G113" i="1"/>
  <c r="N111" i="1"/>
  <c r="N108" i="1"/>
  <c r="N107" i="1"/>
  <c r="N106" i="1"/>
  <c r="N104" i="1"/>
  <c r="N102" i="1"/>
  <c r="N101" i="1"/>
  <c r="N98" i="1"/>
  <c r="N97" i="1"/>
  <c r="N95" i="1"/>
  <c r="N94" i="1"/>
  <c r="N93" i="1"/>
  <c r="N91" i="1"/>
  <c r="G91" i="1"/>
  <c r="N89" i="1"/>
  <c r="N87" i="1"/>
  <c r="N86" i="1"/>
  <c r="N83" i="1"/>
  <c r="N82" i="1"/>
  <c r="N80" i="1"/>
  <c r="N79" i="1"/>
  <c r="N78" i="1"/>
  <c r="N77" i="1"/>
  <c r="N76" i="1"/>
  <c r="G76" i="1"/>
  <c r="N74" i="1"/>
  <c r="N72" i="1"/>
  <c r="N71" i="1"/>
  <c r="N68" i="1"/>
  <c r="N67" i="1"/>
  <c r="N65" i="1"/>
  <c r="N64" i="1"/>
  <c r="N63" i="1"/>
  <c r="N62" i="1"/>
  <c r="N61" i="1"/>
  <c r="G61" i="1"/>
  <c r="N57" i="1"/>
  <c r="N56" i="1"/>
  <c r="N53" i="1"/>
  <c r="N52" i="1"/>
  <c r="N50" i="1"/>
  <c r="N49" i="1"/>
  <c r="N48" i="1"/>
  <c r="N47" i="1"/>
  <c r="N46" i="1"/>
  <c r="G46" i="1"/>
  <c r="G31" i="1"/>
  <c r="E38" i="2" l="1"/>
  <c r="G29" i="1"/>
  <c r="N28" i="1"/>
  <c r="G28" i="1"/>
  <c r="G26" i="1"/>
  <c r="N25" i="1"/>
  <c r="G25" i="1"/>
  <c r="N23" i="1"/>
  <c r="G23" i="1"/>
  <c r="N21" i="1"/>
  <c r="G21" i="1"/>
  <c r="N19" i="1"/>
  <c r="G19" i="1"/>
  <c r="N18" i="1"/>
  <c r="G18" i="1"/>
  <c r="G16" i="1"/>
  <c r="G14" i="1"/>
  <c r="G13" i="1"/>
  <c r="N10" i="1"/>
  <c r="N9" i="1"/>
  <c r="N7" i="1"/>
  <c r="N6" i="1"/>
  <c r="G10" i="1"/>
  <c r="G9" i="1"/>
  <c r="G7" i="1"/>
  <c r="G6" i="1"/>
  <c r="E37" i="2" l="1"/>
  <c r="E36" i="2" l="1"/>
  <c r="E35" i="2" l="1"/>
  <c r="E34" i="2" l="1"/>
  <c r="E33" i="2" l="1"/>
  <c r="E32" i="2" l="1"/>
  <c r="E31" i="2" l="1"/>
  <c r="E30" i="2" l="1"/>
  <c r="E29" i="2" l="1"/>
  <c r="E28" i="2" l="1"/>
  <c r="E27" i="2" l="1"/>
  <c r="E26" i="2" l="1"/>
  <c r="E25" i="2" l="1"/>
  <c r="E24" i="2" l="1"/>
  <c r="E23" i="2" l="1"/>
  <c r="E22" i="2" l="1"/>
  <c r="E21" i="2" l="1"/>
  <c r="E20" i="2" l="1"/>
  <c r="E19" i="2" l="1"/>
  <c r="E18" i="2" l="1"/>
  <c r="E17" i="2" l="1"/>
  <c r="E16" i="2" l="1"/>
  <c r="E15" i="2" l="1"/>
  <c r="E14" i="2" l="1"/>
  <c r="E13" i="2" l="1"/>
  <c r="E12" i="2" l="1"/>
  <c r="E11" i="2" l="1"/>
  <c r="E10" i="2" l="1"/>
  <c r="E8" i="2"/>
</calcChain>
</file>

<file path=xl/sharedStrings.xml><?xml version="1.0" encoding="utf-8"?>
<sst xmlns="http://schemas.openxmlformats.org/spreadsheetml/2006/main" count="1255" uniqueCount="229">
  <si>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</si>
  <si>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</si>
  <si>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</si>
  <si>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</si>
  <si>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</si>
  <si>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</si>
  <si>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</si>
  <si>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</si>
  <si>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</si>
  <si>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</si>
  <si>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</si>
  <si>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</si>
  <si>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</si>
  <si>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t>единиц</t>
  </si>
  <si>
    <t>Финансировать ,согласно соглашению</t>
  </si>
  <si>
    <t>МУК «Малопургинская межпоселенческая ЦБС»</t>
  </si>
  <si>
    <t>Формирование, учёт, изучение, обеспечение физического сохранения и безопасности фондов библиотеки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</si>
  <si>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</si>
  <si>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</si>
  <si>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</si>
  <si>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</si>
  <si>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</si>
  <si>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</si>
  <si>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</si>
  <si>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</si>
  <si>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</si>
  <si>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</si>
  <si>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</si>
  <si>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</si>
  <si>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</si>
  <si>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</si>
  <si>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</si>
  <si>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</si>
  <si>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</si>
  <si>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</si>
  <si>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</si>
  <si>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</si>
  <si>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</si>
  <si>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</si>
  <si>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</si>
  <si>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</si>
  <si>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</si>
  <si>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</si>
  <si>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</si>
  <si>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</si>
  <si>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</si>
  <si>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</si>
  <si>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</si>
  <si>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</si>
  <si>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</si>
  <si>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</si>
  <si>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</si>
  <si>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</si>
  <si>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</si>
  <si>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</si>
  <si>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</si>
  <si>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</si>
  <si>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</si>
  <si>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</si>
  <si>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</si>
  <si>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</si>
  <si>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</si>
  <si>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</si>
  <si>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</si>
  <si>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</si>
  <si>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</si>
  <si>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</si>
  <si>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</si>
  <si>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</si>
  <si>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</si>
  <si>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</si>
  <si>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</si>
  <si>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</si>
  <si>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</si>
  <si>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</si>
  <si>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</si>
  <si>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</si>
  <si>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</si>
  <si>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</si>
  <si>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</si>
  <si>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</si>
  <si>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</si>
  <si>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</si>
  <si>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</si>
  <si>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</si>
  <si>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</si>
  <si>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</si>
  <si>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</si>
  <si>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</si>
  <si>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</si>
  <si>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</si>
  <si>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</si>
  <si>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</si>
  <si>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</si>
  <si>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</si>
  <si>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</si>
  <si>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</si>
  <si>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</si>
  <si>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</si>
  <si>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</si>
  <si>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</si>
  <si>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</si>
  <si>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</si>
  <si>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</si>
  <si>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</si>
  <si>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</si>
  <si>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</si>
  <si>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</si>
  <si>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</si>
  <si>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</si>
  <si>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</si>
  <si>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</si>
  <si>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</si>
  <si>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</si>
  <si>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</si>
  <si>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</si>
  <si>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</si>
  <si>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</si>
  <si>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</si>
  <si>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</si>
  <si>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</si>
  <si>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</si>
  <si>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</si>
  <si>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</si>
  <si>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</si>
  <si>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</si>
  <si>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</si>
  <si>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</si>
  <si>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</si>
  <si>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</si>
  <si>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</si>
  <si>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</si>
  <si>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</si>
  <si>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</si>
  <si>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</si>
  <si>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</si>
  <si>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</si>
  <si>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</si>
  <si>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</si>
  <si>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</si>
  <si>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</si>
  <si>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</si>
  <si>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</si>
  <si>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</si>
  <si>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</si>
  <si>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</si>
  <si>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</si>
  <si>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</si>
  <si>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</si>
  <si>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</si>
  <si>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</si>
  <si>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</si>
  <si>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</si>
  <si>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</si>
  <si>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</si>
  <si>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</si>
  <si>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</si>
  <si>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</si>
  <si>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</si>
  <si>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</si>
  <si>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</si>
  <si>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</si>
  <si>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Библиотечное, библиографическое и информационное обслуживание пользователей библиотеки          (в стационарных условиях)</t>
  </si>
  <si>
    <t>Библиотечное, библиографическое и информационное обслуживание пользователей библиотеки           (вне стационара)</t>
  </si>
  <si>
    <t>Библиотечное, библиографическое и информационное обслуживание пользователей библиотеки          (удалено через сеть Интернет)</t>
  </si>
  <si>
    <t>Методическое обеспечение в области библиотечного дела</t>
  </si>
  <si>
    <t>Количество работ</t>
  </si>
  <si>
    <t>штук</t>
  </si>
  <si>
    <t>Организация и проведение культурно-массовых мероприятий (творческих (фестиваль, выстаки, конкурс, смотр)</t>
  </si>
  <si>
    <t>Количество объектов (количество изделий, внесенных в электронный каталог)</t>
  </si>
  <si>
    <t>Количество проведённых мероприятий</t>
  </si>
  <si>
    <t>Организация и проведение культурно-массовых мероприятий  методических (еминар, конференция)</t>
  </si>
  <si>
    <t>Организация и проведение культурно-массовых мероприятий  методических (иные зрелищные мероприятия)</t>
  </si>
  <si>
    <t>план</t>
  </si>
  <si>
    <t>факт</t>
  </si>
  <si>
    <t>% выполнения</t>
  </si>
  <si>
    <t>Образование итого</t>
  </si>
  <si>
    <t>Культура итого</t>
  </si>
  <si>
    <t>МОУ СОШ д. Среднее Кечево</t>
  </si>
  <si>
    <t>МОУ СОШ с. Норья</t>
  </si>
  <si>
    <t>МОУ ООШ д. Иваново-Самарское</t>
  </si>
  <si>
    <t xml:space="preserve">   МОУ НОШ д. Капустино      </t>
  </si>
  <si>
    <t xml:space="preserve"> МДОУ д/с д. Иваново-Самарское</t>
  </si>
  <si>
    <t xml:space="preserve">Всего по району </t>
  </si>
  <si>
    <t>служба в армии</t>
  </si>
  <si>
    <t>район</t>
  </si>
  <si>
    <t xml:space="preserve">управление образования </t>
  </si>
  <si>
    <t>управление образования + ЦОМ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</si>
  <si>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2017 год</t>
    </r>
    <r>
      <rPr>
        <sz val="14"/>
        <color theme="1"/>
        <rFont val="Times New Roman"/>
        <family val="1"/>
        <charset val="204"/>
      </rPr>
      <t xml:space="preserve">
</t>
    </r>
  </si>
  <si>
    <t>Допустимое (возможное) отклонение, %</t>
  </si>
  <si>
    <t xml:space="preserve">Причины отклонения </t>
  </si>
  <si>
    <t>Уменьшились пропуски без уважит. причин</t>
  </si>
  <si>
    <t>увеличелись пропуски по болезням</t>
  </si>
  <si>
    <t>зачисление по путевкам</t>
  </si>
  <si>
    <t>закрывались на карантин, по болезням</t>
  </si>
  <si>
    <t>поступили по путевкам</t>
  </si>
  <si>
    <t>учителя не хотят получать высшее образование</t>
  </si>
  <si>
    <t>увеличились пропуски без уважит. причин.</t>
  </si>
  <si>
    <t xml:space="preserve">педагоги еще обучаются на высшем </t>
  </si>
  <si>
    <t>Увеличелось количествово желающих заниматься дополнительным образованием</t>
  </si>
  <si>
    <t>перевод учеников  из других образовательные организации</t>
  </si>
  <si>
    <t>воспитаники перевелись  из других дошкольных организаций, поступили по путевке</t>
  </si>
  <si>
    <t>Уменьшились пропуски без причин</t>
  </si>
  <si>
    <t>нет  заинтересованности в дополнительном  образовании</t>
  </si>
  <si>
    <t>прибыти из других дошкольных организаций</t>
  </si>
  <si>
    <t>увеличение прогулов без уважительных причин</t>
  </si>
  <si>
    <t>выбыли е в другие дошкольные организации</t>
  </si>
  <si>
    <t>увеличелось заболеваемость детей</t>
  </si>
  <si>
    <t>прибыли из других образовательных организаций</t>
  </si>
  <si>
    <t>получили высшее образование</t>
  </si>
  <si>
    <t>прибыли из других дошкольных организаций</t>
  </si>
  <si>
    <t>получили диплом вышего образования</t>
  </si>
  <si>
    <t>увеличелось кол-во желающих заниматься дополнительным  образованием</t>
  </si>
  <si>
    <t>перевелись в другие образовательные организации</t>
  </si>
  <si>
    <t>перевод в другие дошкольные организации</t>
  </si>
  <si>
    <t>получили диплом о  высшем образовании</t>
  </si>
  <si>
    <t>уменьшилось кол-во пропущенных  дней по болезням</t>
  </si>
  <si>
    <t>уменьшилось коло пропущенных дне по болезням</t>
  </si>
  <si>
    <t>уменьшилось количество пропущенных дней по болезням</t>
  </si>
  <si>
    <t>умешилось колличество заболеваемости в детском саду</t>
  </si>
  <si>
    <t>прибыли дети из других дошкольных организаций</t>
  </si>
  <si>
    <t>перевод воспитанников в другие дошкольные организации</t>
  </si>
  <si>
    <t>получили дипломы о высшем образовании</t>
  </si>
  <si>
    <t>уменьшились пропуски без уважительной причины</t>
  </si>
  <si>
    <t>перевелись из других образовательных организаций</t>
  </si>
  <si>
    <t>перевелись из других дошкольных  организаций</t>
  </si>
  <si>
    <t xml:space="preserve">увеличилось колличество заболеваемости </t>
  </si>
  <si>
    <t xml:space="preserve">уменьшилось колличество заболеваемости </t>
  </si>
  <si>
    <t xml:space="preserve">уменшилась заболеваемость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</si>
</sst>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4" borderId="0" xfId="0" applyFont="1" applyFill="1"/>
    <xf numFmtId="0" fontId="1" fillId="4" borderId="4" xfId="0" applyFont="1" applyFill="1" applyBorder="1"/>
    <xf numFmtId="0" fontId="0" fillId="4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1" fillId="4" borderId="0" xfId="0" applyNumberFormat="1" applyFont="1" applyFill="1"/>
    <xf numFmtId="1" fontId="1" fillId="0" borderId="0" xfId="0" applyNumberFormat="1" applyFont="1"/>
    <xf numFmtId="1" fontId="1" fillId="4" borderId="4" xfId="0" applyNumberFormat="1" applyFont="1" applyFill="1" applyBorder="1"/>
    <xf numFmtId="1" fontId="1" fillId="0" borderId="4" xfId="0" applyNumberFormat="1" applyFont="1" applyBorder="1"/>
    <xf numFmtId="4" fontId="1" fillId="0" borderId="0" xfId="0" applyNumberFormat="1" applyFont="1"/>
    <xf numFmtId="0" fontId="16" fillId="0" borderId="4" xfId="0" applyFont="1" applyBorder="1" applyAlignment="1">
      <alignment horizontal="center" vertical="center"/>
    </xf>
    <xf numFmtId="4" fontId="1" fillId="4" borderId="4" xfId="0" applyNumberFormat="1" applyFont="1" applyFill="1" applyBorder="1"/>
    <xf numFmtId="4" fontId="1" fillId="0" borderId="4" xfId="0" applyNumberFormat="1" applyFont="1" applyBorder="1"/>
    <xf numFmtId="4" fontId="1" fillId="4" borderId="0" xfId="0" applyNumberFormat="1" applyFont="1" applyFill="1"/>
    <xf numFmtId="4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5" borderId="0" xfId="0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1" fontId="1" fillId="5" borderId="0" xfId="0" applyNumberFormat="1" applyFont="1" applyFill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3" borderId="0" xfId="0" applyNumberFormat="1" applyFont="1" applyFill="1"/>
    <xf numFmtId="1" fontId="5" fillId="3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4" xfId="0" applyNumberFormat="1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0" fillId="3" borderId="0" xfId="0" applyNumberFormat="1" applyFill="1"/>
    <xf numFmtId="0" fontId="4" fillId="3" borderId="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/>
    <xf numFmtId="1" fontId="7" fillId="3" borderId="12" xfId="0" applyNumberFormat="1" applyFont="1" applyFill="1" applyBorder="1" applyAlignment="1"/>
    <xf numFmtId="4" fontId="0" fillId="3" borderId="13" xfId="0" applyNumberFormat="1" applyFill="1" applyBorder="1" applyAlignment="1"/>
    <xf numFmtId="4" fontId="0" fillId="3" borderId="12" xfId="0" applyNumberFormat="1" applyFill="1" applyBorder="1" applyAlignment="1"/>
    <xf numFmtId="4" fontId="0" fillId="3" borderId="14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/>
    <xf numFmtId="1" fontId="0" fillId="3" borderId="12" xfId="0" applyNumberFormat="1" applyFill="1" applyBorder="1" applyAlignment="1"/>
    <xf numFmtId="0" fontId="5" fillId="3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0" fillId="0" borderId="13" xfId="0" applyNumberFormat="1" applyBorder="1" applyAlignment="1"/>
    <xf numFmtId="1" fontId="0" fillId="0" borderId="12" xfId="0" applyNumberFormat="1" applyBorder="1" applyAlignment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/>
    <xf numFmtId="4" fontId="0" fillId="0" borderId="12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/>
    <xf numFmtId="165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/>
    <xf numFmtId="165" fontId="5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/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7"/>
  <sheetViews>
    <sheetView tabSelected="1" topLeftCell="A4" zoomScaleNormal="100" workbookViewId="0">
      <pane ySplit="1" topLeftCell="A17" activePane="bottomLeft" state="frozen"/>
      <selection activeCell="A4" sqref="A4"/>
      <selection pane="bottomLeft" activeCell="O565" sqref="O565"/>
    </sheetView>
  </sheetViews>
  <sheetFormatPr defaultRowHeight="14.4" x14ac:dyDescent="0.3"/>
  <cols>
    <col min="4" max="4" width="10.77734375" style="50" customWidth="1"/>
    <col min="5" max="5" width="11.6640625" style="50" customWidth="1"/>
    <col min="6" max="6" width="1.6640625" style="50" customWidth="1"/>
    <col min="7" max="7" width="8.44140625" customWidth="1"/>
    <col min="10" max="10" width="9.33203125" customWidth="1"/>
    <col min="11" max="12" width="7.88671875" customWidth="1"/>
    <col min="13" max="13" width="9.109375" style="72"/>
    <col min="14" max="14" width="12" customWidth="1"/>
    <col min="15" max="15" width="14" style="60" customWidth="1"/>
    <col min="17" max="17" width="7.33203125" customWidth="1"/>
    <col min="18" max="18" width="11.44140625" bestFit="1" customWidth="1"/>
  </cols>
  <sheetData>
    <row r="1" spans="1:18" ht="6.6" customHeight="1" x14ac:dyDescent="0.25"/>
    <row r="2" spans="1:18" ht="48.6" customHeight="1" x14ac:dyDescent="0.3">
      <c r="A2" s="75" t="s">
        <v>188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8" x14ac:dyDescent="0.3">
      <c r="A3" s="77" t="s">
        <v>0</v>
      </c>
      <c r="B3" s="78"/>
      <c r="C3" s="79"/>
      <c r="D3" s="83" t="s">
        <v>1</v>
      </c>
      <c r="E3" s="83"/>
      <c r="F3" s="83"/>
      <c r="G3" s="83"/>
      <c r="H3" s="83" t="s">
        <v>2</v>
      </c>
      <c r="I3" s="83"/>
      <c r="J3" s="83"/>
      <c r="K3" s="83" t="s">
        <v>3</v>
      </c>
      <c r="L3" s="83"/>
      <c r="M3" s="83"/>
      <c r="N3" s="83"/>
      <c r="O3" s="53"/>
      <c r="P3" s="77" t="s">
        <v>4</v>
      </c>
      <c r="Q3" s="79"/>
    </row>
    <row r="4" spans="1:18" ht="124.2" x14ac:dyDescent="0.3">
      <c r="A4" s="80"/>
      <c r="B4" s="81"/>
      <c r="C4" s="82"/>
      <c r="D4" s="51" t="s">
        <v>5</v>
      </c>
      <c r="E4" s="84" t="s">
        <v>6</v>
      </c>
      <c r="F4" s="85"/>
      <c r="G4" s="1" t="s">
        <v>7</v>
      </c>
      <c r="H4" s="86" t="s">
        <v>8</v>
      </c>
      <c r="I4" s="87"/>
      <c r="J4" s="1" t="s">
        <v>9</v>
      </c>
      <c r="K4" s="1" t="s">
        <v>10</v>
      </c>
      <c r="L4" s="1" t="s">
        <v>11</v>
      </c>
      <c r="M4" s="73" t="s">
        <v>189</v>
      </c>
      <c r="N4" s="1" t="s">
        <v>12</v>
      </c>
      <c r="O4" s="54" t="s">
        <v>190</v>
      </c>
      <c r="P4" s="80"/>
      <c r="Q4" s="82"/>
    </row>
    <row r="5" spans="1:18" x14ac:dyDescent="0.3">
      <c r="A5" s="91" t="s">
        <v>15</v>
      </c>
      <c r="B5" s="92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8" ht="49.95" customHeight="1" x14ac:dyDescent="0.3">
      <c r="A6" s="88" t="s">
        <v>162</v>
      </c>
      <c r="B6" s="89"/>
      <c r="C6" s="89"/>
      <c r="D6" s="95">
        <v>18250117.399999999</v>
      </c>
      <c r="E6" s="97">
        <v>18246381.5</v>
      </c>
      <c r="F6" s="97"/>
      <c r="G6" s="99">
        <f t="shared" ref="G6:G10" si="0">E6/D6*100</f>
        <v>99.979529446753048</v>
      </c>
      <c r="H6" s="89" t="s">
        <v>18</v>
      </c>
      <c r="I6" s="90"/>
      <c r="J6" s="17" t="s">
        <v>13</v>
      </c>
      <c r="K6" s="18">
        <v>160000</v>
      </c>
      <c r="L6" s="18">
        <v>163855</v>
      </c>
      <c r="M6" s="18">
        <f>K6*5/100</f>
        <v>8000</v>
      </c>
      <c r="N6" s="14">
        <f t="shared" ref="N6:N11" si="1">L6/K6*100</f>
        <v>102.409375</v>
      </c>
      <c r="O6" s="57"/>
      <c r="P6" s="103" t="s">
        <v>14</v>
      </c>
      <c r="Q6" s="104"/>
    </row>
    <row r="7" spans="1:18" ht="54.6" customHeight="1" x14ac:dyDescent="0.3">
      <c r="A7" s="88" t="s">
        <v>163</v>
      </c>
      <c r="B7" s="89"/>
      <c r="C7" s="89"/>
      <c r="D7" s="95"/>
      <c r="E7" s="97"/>
      <c r="F7" s="97"/>
      <c r="G7" s="99" t="e">
        <f t="shared" si="0"/>
        <v>#DIV/0!</v>
      </c>
      <c r="H7" s="89" t="s">
        <v>18</v>
      </c>
      <c r="I7" s="90"/>
      <c r="J7" s="17" t="s">
        <v>13</v>
      </c>
      <c r="K7" s="18">
        <v>1600</v>
      </c>
      <c r="L7" s="18">
        <v>6113</v>
      </c>
      <c r="M7" s="18">
        <f t="shared" ref="M7:M11" si="2">K7*5/100</f>
        <v>80</v>
      </c>
      <c r="N7" s="14">
        <f t="shared" si="1"/>
        <v>382.0625</v>
      </c>
      <c r="O7" s="57"/>
      <c r="P7" s="105"/>
      <c r="Q7" s="106"/>
    </row>
    <row r="8" spans="1:18" ht="53.4" customHeight="1" x14ac:dyDescent="0.3">
      <c r="A8" s="88" t="s">
        <v>164</v>
      </c>
      <c r="B8" s="101"/>
      <c r="C8" s="102"/>
      <c r="D8" s="95"/>
      <c r="E8" s="97"/>
      <c r="F8" s="97"/>
      <c r="G8" s="99"/>
      <c r="H8" s="88" t="s">
        <v>18</v>
      </c>
      <c r="I8" s="102"/>
      <c r="J8" s="17" t="s">
        <v>13</v>
      </c>
      <c r="K8" s="18">
        <v>6400</v>
      </c>
      <c r="L8" s="18">
        <v>12038</v>
      </c>
      <c r="M8" s="18">
        <f t="shared" si="2"/>
        <v>320</v>
      </c>
      <c r="N8" s="14">
        <f t="shared" si="1"/>
        <v>188.09375</v>
      </c>
      <c r="O8" s="57"/>
      <c r="P8" s="105"/>
      <c r="Q8" s="106"/>
    </row>
    <row r="9" spans="1:18" ht="48.6" customHeight="1" x14ac:dyDescent="0.3">
      <c r="A9" s="88" t="s">
        <v>16</v>
      </c>
      <c r="B9" s="89"/>
      <c r="C9" s="89"/>
      <c r="D9" s="95"/>
      <c r="E9" s="97"/>
      <c r="F9" s="97"/>
      <c r="G9" s="99" t="e">
        <f t="shared" si="0"/>
        <v>#DIV/0!</v>
      </c>
      <c r="H9" s="89" t="s">
        <v>19</v>
      </c>
      <c r="I9" s="90"/>
      <c r="J9" s="17" t="s">
        <v>13</v>
      </c>
      <c r="K9" s="18">
        <v>130000</v>
      </c>
      <c r="L9" s="18">
        <v>130674</v>
      </c>
      <c r="M9" s="18">
        <f t="shared" si="2"/>
        <v>6500</v>
      </c>
      <c r="N9" s="14">
        <f t="shared" si="1"/>
        <v>100.51846153846154</v>
      </c>
      <c r="O9" s="57"/>
      <c r="P9" s="105"/>
      <c r="Q9" s="106"/>
    </row>
    <row r="10" spans="1:18" ht="34.950000000000003" customHeight="1" x14ac:dyDescent="0.3">
      <c r="A10" s="88" t="s">
        <v>17</v>
      </c>
      <c r="B10" s="89"/>
      <c r="C10" s="89"/>
      <c r="D10" s="95"/>
      <c r="E10" s="97"/>
      <c r="F10" s="97"/>
      <c r="G10" s="99" t="e">
        <f t="shared" si="0"/>
        <v>#DIV/0!</v>
      </c>
      <c r="H10" s="89" t="s">
        <v>19</v>
      </c>
      <c r="I10" s="90"/>
      <c r="J10" s="17" t="s">
        <v>13</v>
      </c>
      <c r="K10" s="19">
        <v>5831</v>
      </c>
      <c r="L10" s="19">
        <v>7025</v>
      </c>
      <c r="M10" s="18">
        <f t="shared" si="2"/>
        <v>291.55</v>
      </c>
      <c r="N10" s="14">
        <f t="shared" si="1"/>
        <v>120.4767621334248</v>
      </c>
      <c r="O10" s="57"/>
      <c r="P10" s="105"/>
      <c r="Q10" s="106"/>
    </row>
    <row r="11" spans="1:18" ht="34.950000000000003" customHeight="1" x14ac:dyDescent="0.3">
      <c r="A11" s="88" t="s">
        <v>165</v>
      </c>
      <c r="B11" s="101"/>
      <c r="C11" s="102"/>
      <c r="D11" s="96"/>
      <c r="E11" s="98"/>
      <c r="F11" s="98"/>
      <c r="G11" s="100"/>
      <c r="H11" s="88" t="s">
        <v>166</v>
      </c>
      <c r="I11" s="102"/>
      <c r="J11" s="7" t="s">
        <v>167</v>
      </c>
      <c r="K11" s="19">
        <v>15</v>
      </c>
      <c r="L11" s="19">
        <v>15</v>
      </c>
      <c r="M11" s="18">
        <f t="shared" si="2"/>
        <v>0.75</v>
      </c>
      <c r="N11" s="14">
        <f t="shared" si="1"/>
        <v>100</v>
      </c>
      <c r="O11" s="57"/>
      <c r="P11" s="107"/>
      <c r="Q11" s="108"/>
      <c r="R11" s="11"/>
    </row>
    <row r="12" spans="1:18" x14ac:dyDescent="0.3">
      <c r="A12" s="115" t="s">
        <v>20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</row>
    <row r="13" spans="1:18" ht="47.4" customHeight="1" x14ac:dyDescent="0.3">
      <c r="A13" s="88" t="s">
        <v>21</v>
      </c>
      <c r="B13" s="89"/>
      <c r="C13" s="90"/>
      <c r="D13" s="118">
        <v>46644968.119999997</v>
      </c>
      <c r="E13" s="120">
        <v>46642375.119999997</v>
      </c>
      <c r="F13" s="121"/>
      <c r="G13" s="109">
        <f t="shared" ref="G13:G16" si="3">E13/D13*100</f>
        <v>99.994440986660493</v>
      </c>
      <c r="H13" s="88" t="s">
        <v>23</v>
      </c>
      <c r="I13" s="90"/>
      <c r="J13" s="17" t="s">
        <v>13</v>
      </c>
      <c r="K13" s="18">
        <v>282</v>
      </c>
      <c r="L13" s="18">
        <v>282</v>
      </c>
      <c r="M13" s="69">
        <f>K13*5/100</f>
        <v>14.1</v>
      </c>
      <c r="N13" s="14">
        <f t="shared" ref="N13:N16" si="4">L13/K13*100</f>
        <v>100</v>
      </c>
      <c r="O13" s="57"/>
      <c r="P13" s="111" t="s">
        <v>14</v>
      </c>
      <c r="Q13" s="112"/>
    </row>
    <row r="14" spans="1:18" ht="60.6" customHeight="1" x14ac:dyDescent="0.3">
      <c r="A14" s="88" t="s">
        <v>172</v>
      </c>
      <c r="B14" s="89"/>
      <c r="C14" s="90"/>
      <c r="D14" s="119"/>
      <c r="E14" s="122"/>
      <c r="F14" s="123"/>
      <c r="G14" s="110" t="e">
        <f t="shared" si="3"/>
        <v>#DIV/0!</v>
      </c>
      <c r="H14" s="88" t="s">
        <v>24</v>
      </c>
      <c r="I14" s="90"/>
      <c r="J14" s="17" t="s">
        <v>13</v>
      </c>
      <c r="K14" s="18">
        <v>290</v>
      </c>
      <c r="L14" s="18">
        <v>290</v>
      </c>
      <c r="M14" s="69">
        <f t="shared" ref="M14:M16" si="5">K14*5/100</f>
        <v>14.5</v>
      </c>
      <c r="N14" s="14">
        <f t="shared" si="4"/>
        <v>100</v>
      </c>
      <c r="O14" s="57"/>
      <c r="P14" s="113"/>
      <c r="Q14" s="114"/>
    </row>
    <row r="15" spans="1:18" ht="60.6" customHeight="1" x14ac:dyDescent="0.3">
      <c r="A15" s="88" t="s">
        <v>171</v>
      </c>
      <c r="B15" s="124"/>
      <c r="C15" s="125"/>
      <c r="D15" s="119"/>
      <c r="E15" s="122"/>
      <c r="F15" s="123"/>
      <c r="G15" s="110"/>
      <c r="H15" s="88" t="s">
        <v>24</v>
      </c>
      <c r="I15" s="90"/>
      <c r="J15" s="17" t="s">
        <v>13</v>
      </c>
      <c r="K15" s="18">
        <v>8</v>
      </c>
      <c r="L15" s="18">
        <v>8</v>
      </c>
      <c r="M15" s="19">
        <f t="shared" si="5"/>
        <v>0.4</v>
      </c>
      <c r="N15" s="20">
        <f t="shared" ref="N15" si="6">L15/K15*100</f>
        <v>100</v>
      </c>
      <c r="O15" s="57"/>
      <c r="P15" s="113"/>
      <c r="Q15" s="114"/>
    </row>
    <row r="16" spans="1:18" ht="76.2" customHeight="1" x14ac:dyDescent="0.3">
      <c r="A16" s="88" t="s">
        <v>22</v>
      </c>
      <c r="B16" s="89"/>
      <c r="C16" s="90"/>
      <c r="D16" s="119"/>
      <c r="E16" s="122"/>
      <c r="F16" s="123"/>
      <c r="G16" s="110" t="e">
        <f t="shared" si="3"/>
        <v>#DIV/0!</v>
      </c>
      <c r="H16" s="88" t="s">
        <v>25</v>
      </c>
      <c r="I16" s="90"/>
      <c r="J16" s="17" t="s">
        <v>13</v>
      </c>
      <c r="K16" s="18">
        <v>5</v>
      </c>
      <c r="L16" s="18">
        <v>5</v>
      </c>
      <c r="M16" s="19">
        <f t="shared" si="5"/>
        <v>0.25</v>
      </c>
      <c r="N16" s="14">
        <f t="shared" si="4"/>
        <v>100</v>
      </c>
      <c r="O16" s="57"/>
      <c r="P16" s="113"/>
      <c r="Q16" s="114"/>
    </row>
    <row r="17" spans="1:17" ht="14.4" customHeight="1" x14ac:dyDescent="0.3">
      <c r="A17" s="115" t="s">
        <v>26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</row>
    <row r="18" spans="1:17" ht="40.200000000000003" customHeight="1" x14ac:dyDescent="0.3">
      <c r="A18" s="88" t="s">
        <v>27</v>
      </c>
      <c r="B18" s="89"/>
      <c r="C18" s="90"/>
      <c r="D18" s="118">
        <v>1287227.83</v>
      </c>
      <c r="E18" s="120">
        <v>1287227.01</v>
      </c>
      <c r="F18" s="121"/>
      <c r="G18" s="109">
        <f t="shared" ref="G18:G19" si="7">E18/D18*100</f>
        <v>99.99993629721321</v>
      </c>
      <c r="H18" s="88" t="s">
        <v>23</v>
      </c>
      <c r="I18" s="90"/>
      <c r="J18" s="17" t="s">
        <v>13</v>
      </c>
      <c r="K18" s="18">
        <v>7015</v>
      </c>
      <c r="L18" s="18">
        <v>7015</v>
      </c>
      <c r="M18" s="69">
        <f>K18*5/100</f>
        <v>350.75</v>
      </c>
      <c r="N18" s="14">
        <f t="shared" ref="N18:N19" si="8">L18/K18*100</f>
        <v>100</v>
      </c>
      <c r="O18" s="57"/>
      <c r="P18" s="111" t="s">
        <v>14</v>
      </c>
      <c r="Q18" s="112"/>
    </row>
    <row r="19" spans="1:17" ht="53.4" customHeight="1" x14ac:dyDescent="0.3">
      <c r="A19" s="88" t="s">
        <v>28</v>
      </c>
      <c r="B19" s="89"/>
      <c r="C19" s="90"/>
      <c r="D19" s="119"/>
      <c r="E19" s="122"/>
      <c r="F19" s="123"/>
      <c r="G19" s="110" t="e">
        <f t="shared" si="7"/>
        <v>#DIV/0!</v>
      </c>
      <c r="H19" s="88" t="s">
        <v>29</v>
      </c>
      <c r="I19" s="90"/>
      <c r="J19" s="17" t="s">
        <v>13</v>
      </c>
      <c r="K19" s="18">
        <v>1743</v>
      </c>
      <c r="L19" s="18">
        <v>1743</v>
      </c>
      <c r="M19" s="69">
        <f>K19*5/100</f>
        <v>87.15</v>
      </c>
      <c r="N19" s="14">
        <f t="shared" si="8"/>
        <v>100</v>
      </c>
      <c r="O19" s="57"/>
      <c r="P19" s="113"/>
      <c r="Q19" s="114"/>
    </row>
    <row r="20" spans="1:17" ht="14.4" customHeight="1" x14ac:dyDescent="0.3">
      <c r="A20" s="115" t="s">
        <v>30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</row>
    <row r="21" spans="1:17" ht="75.599999999999994" customHeight="1" x14ac:dyDescent="0.3">
      <c r="A21" s="88" t="s">
        <v>22</v>
      </c>
      <c r="B21" s="89"/>
      <c r="C21" s="90"/>
      <c r="D21" s="118">
        <v>7250651.0999999996</v>
      </c>
      <c r="E21" s="120">
        <v>7250651.0999999996</v>
      </c>
      <c r="F21" s="121"/>
      <c r="G21" s="109">
        <f t="shared" ref="G21:G23" si="9">E21/D21*100</f>
        <v>100</v>
      </c>
      <c r="H21" s="88" t="s">
        <v>169</v>
      </c>
      <c r="I21" s="90"/>
      <c r="J21" s="17" t="s">
        <v>167</v>
      </c>
      <c r="K21" s="18">
        <v>10</v>
      </c>
      <c r="L21" s="18">
        <v>12</v>
      </c>
      <c r="M21" s="69">
        <f>K21*5/100</f>
        <v>0.5</v>
      </c>
      <c r="N21" s="14">
        <f t="shared" ref="N21:N23" si="10">L21/K21*100</f>
        <v>120</v>
      </c>
      <c r="O21" s="57"/>
      <c r="P21" s="111" t="s">
        <v>14</v>
      </c>
      <c r="Q21" s="112"/>
    </row>
    <row r="22" spans="1:17" ht="75.599999999999994" customHeight="1" x14ac:dyDescent="0.3">
      <c r="A22" s="88" t="s">
        <v>168</v>
      </c>
      <c r="B22" s="101"/>
      <c r="C22" s="102"/>
      <c r="D22" s="119"/>
      <c r="E22" s="122"/>
      <c r="F22" s="123"/>
      <c r="G22" s="110"/>
      <c r="H22" s="88" t="s">
        <v>170</v>
      </c>
      <c r="I22" s="102"/>
      <c r="J22" s="17" t="s">
        <v>13</v>
      </c>
      <c r="K22" s="18">
        <v>10</v>
      </c>
      <c r="L22" s="18">
        <v>10</v>
      </c>
      <c r="M22" s="69">
        <f t="shared" ref="M22:M23" si="11">K22*5/100</f>
        <v>0.5</v>
      </c>
      <c r="N22" s="14">
        <f t="shared" si="10"/>
        <v>100</v>
      </c>
      <c r="O22" s="57"/>
      <c r="P22" s="113"/>
      <c r="Q22" s="114"/>
    </row>
    <row r="23" spans="1:17" ht="49.95" customHeight="1" x14ac:dyDescent="0.3">
      <c r="A23" s="88" t="s">
        <v>168</v>
      </c>
      <c r="B23" s="89"/>
      <c r="C23" s="90"/>
      <c r="D23" s="119"/>
      <c r="E23" s="122"/>
      <c r="F23" s="123"/>
      <c r="G23" s="110" t="e">
        <f t="shared" si="9"/>
        <v>#DIV/0!</v>
      </c>
      <c r="H23" s="88" t="s">
        <v>170</v>
      </c>
      <c r="I23" s="90"/>
      <c r="J23" s="17" t="s">
        <v>13</v>
      </c>
      <c r="K23" s="18">
        <v>12</v>
      </c>
      <c r="L23" s="18">
        <v>12</v>
      </c>
      <c r="M23" s="69">
        <f t="shared" si="11"/>
        <v>0.6</v>
      </c>
      <c r="N23" s="14">
        <f t="shared" si="10"/>
        <v>100</v>
      </c>
      <c r="O23" s="57"/>
      <c r="P23" s="113"/>
      <c r="Q23" s="114"/>
    </row>
    <row r="24" spans="1:17" x14ac:dyDescent="0.3">
      <c r="A24" s="91" t="s">
        <v>31</v>
      </c>
      <c r="B24" s="92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</row>
    <row r="25" spans="1:17" ht="55.2" customHeight="1" x14ac:dyDescent="0.3">
      <c r="A25" s="111" t="s">
        <v>32</v>
      </c>
      <c r="B25" s="128"/>
      <c r="C25" s="112"/>
      <c r="D25" s="118">
        <v>11668607.75</v>
      </c>
      <c r="E25" s="120">
        <v>11668607.75</v>
      </c>
      <c r="F25" s="121"/>
      <c r="G25" s="109">
        <f t="shared" ref="G25:G29" si="12">E25/D25*100</f>
        <v>100</v>
      </c>
      <c r="H25" s="88" t="s">
        <v>33</v>
      </c>
      <c r="I25" s="90"/>
      <c r="J25" s="17" t="s">
        <v>34</v>
      </c>
      <c r="K25" s="18">
        <v>11</v>
      </c>
      <c r="L25" s="18">
        <v>12</v>
      </c>
      <c r="M25" s="69">
        <f>K25*5/100</f>
        <v>0.55000000000000004</v>
      </c>
      <c r="N25" s="14">
        <f t="shared" ref="N25:N28" si="13">L25/K25*100</f>
        <v>109.09090909090908</v>
      </c>
      <c r="O25" s="57"/>
      <c r="P25" s="111" t="s">
        <v>14</v>
      </c>
      <c r="Q25" s="112"/>
    </row>
    <row r="26" spans="1:17" ht="41.4" customHeight="1" x14ac:dyDescent="0.3">
      <c r="A26" s="129"/>
      <c r="B26" s="130"/>
      <c r="C26" s="131"/>
      <c r="D26" s="119"/>
      <c r="E26" s="122"/>
      <c r="F26" s="123"/>
      <c r="G26" s="110" t="e">
        <f t="shared" si="12"/>
        <v>#DIV/0!</v>
      </c>
      <c r="H26" s="88" t="s">
        <v>35</v>
      </c>
      <c r="I26" s="90"/>
      <c r="J26" s="17" t="s">
        <v>34</v>
      </c>
      <c r="K26" s="18">
        <v>30</v>
      </c>
      <c r="L26" s="18">
        <v>29</v>
      </c>
      <c r="M26" s="69">
        <f t="shared" ref="M26:M29" si="14">K26*5/100</f>
        <v>1.5</v>
      </c>
      <c r="N26" s="14">
        <v>100</v>
      </c>
      <c r="O26" s="57"/>
      <c r="P26" s="113"/>
      <c r="Q26" s="114"/>
    </row>
    <row r="27" spans="1:17" ht="40.200000000000003" customHeight="1" x14ac:dyDescent="0.3">
      <c r="A27" s="129"/>
      <c r="B27" s="130"/>
      <c r="C27" s="131"/>
      <c r="D27" s="119"/>
      <c r="E27" s="122"/>
      <c r="F27" s="123"/>
      <c r="G27" s="110"/>
      <c r="H27" s="88" t="s">
        <v>36</v>
      </c>
      <c r="I27" s="102"/>
      <c r="J27" s="17" t="s">
        <v>34</v>
      </c>
      <c r="K27" s="18">
        <v>44</v>
      </c>
      <c r="L27" s="18">
        <v>43</v>
      </c>
      <c r="M27" s="69">
        <f t="shared" si="14"/>
        <v>2.2000000000000002</v>
      </c>
      <c r="N27" s="14">
        <v>100</v>
      </c>
      <c r="O27" s="57"/>
      <c r="P27" s="113"/>
      <c r="Q27" s="114"/>
    </row>
    <row r="28" spans="1:17" ht="35.4" customHeight="1" x14ac:dyDescent="0.3">
      <c r="A28" s="132"/>
      <c r="B28" s="133"/>
      <c r="C28" s="134"/>
      <c r="D28" s="119"/>
      <c r="E28" s="122"/>
      <c r="F28" s="123"/>
      <c r="G28" s="110" t="e">
        <f t="shared" si="12"/>
        <v>#DIV/0!</v>
      </c>
      <c r="H28" s="88" t="s">
        <v>37</v>
      </c>
      <c r="I28" s="90"/>
      <c r="J28" s="17" t="s">
        <v>34</v>
      </c>
      <c r="K28" s="18">
        <v>37</v>
      </c>
      <c r="L28" s="18">
        <v>37</v>
      </c>
      <c r="M28" s="69">
        <f t="shared" si="14"/>
        <v>1.85</v>
      </c>
      <c r="N28" s="14">
        <f t="shared" si="13"/>
        <v>100</v>
      </c>
      <c r="O28" s="57"/>
      <c r="P28" s="113"/>
      <c r="Q28" s="114"/>
    </row>
    <row r="29" spans="1:17" ht="34.200000000000003" customHeight="1" x14ac:dyDescent="0.3">
      <c r="A29" s="88" t="s">
        <v>38</v>
      </c>
      <c r="B29" s="89"/>
      <c r="C29" s="90"/>
      <c r="D29" s="135"/>
      <c r="E29" s="136"/>
      <c r="F29" s="137"/>
      <c r="G29" s="138" t="e">
        <f t="shared" si="12"/>
        <v>#DIV/0!</v>
      </c>
      <c r="H29" s="88" t="s">
        <v>39</v>
      </c>
      <c r="I29" s="90"/>
      <c r="J29" s="17" t="s">
        <v>13</v>
      </c>
      <c r="K29" s="19">
        <v>43256.5</v>
      </c>
      <c r="L29" s="19">
        <v>42209</v>
      </c>
      <c r="M29" s="69">
        <f t="shared" si="14"/>
        <v>2162.8249999999998</v>
      </c>
      <c r="N29" s="14">
        <v>100</v>
      </c>
      <c r="O29" s="57"/>
      <c r="P29" s="126"/>
      <c r="Q29" s="127"/>
    </row>
    <row r="30" spans="1:17" x14ac:dyDescent="0.3">
      <c r="A30" s="141" t="s">
        <v>81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3"/>
    </row>
    <row r="31" spans="1:17" s="3" customFormat="1" ht="25.95" customHeight="1" x14ac:dyDescent="0.25">
      <c r="A31" s="111" t="s">
        <v>91</v>
      </c>
      <c r="B31" s="128"/>
      <c r="C31" s="112"/>
      <c r="D31" s="118">
        <v>19097637.129999999</v>
      </c>
      <c r="E31" s="151">
        <v>18697157.93</v>
      </c>
      <c r="F31" s="152"/>
      <c r="G31" s="109">
        <f>E31/D31*100</f>
        <v>97.902990839788785</v>
      </c>
      <c r="H31" s="139" t="s">
        <v>41</v>
      </c>
      <c r="I31" s="140"/>
      <c r="J31" s="7" t="s">
        <v>42</v>
      </c>
      <c r="K31" s="7">
        <v>319</v>
      </c>
      <c r="L31" s="7">
        <v>320</v>
      </c>
      <c r="M31" s="69">
        <f>K31*5/100</f>
        <v>15.95</v>
      </c>
      <c r="N31" s="14">
        <f>L31/K31*100</f>
        <v>100.31347962382443</v>
      </c>
      <c r="O31" s="57"/>
      <c r="P31" s="111" t="s">
        <v>43</v>
      </c>
      <c r="Q31" s="112"/>
    </row>
    <row r="32" spans="1:17" s="3" customFormat="1" ht="60.6" customHeight="1" x14ac:dyDescent="0.25">
      <c r="A32" s="113"/>
      <c r="B32" s="144"/>
      <c r="C32" s="114"/>
      <c r="D32" s="119"/>
      <c r="E32" s="153"/>
      <c r="F32" s="154"/>
      <c r="G32" s="157"/>
      <c r="H32" s="139" t="s">
        <v>44</v>
      </c>
      <c r="I32" s="140"/>
      <c r="J32" s="7" t="s">
        <v>45</v>
      </c>
      <c r="K32" s="7">
        <v>319</v>
      </c>
      <c r="L32" s="7">
        <v>320</v>
      </c>
      <c r="M32" s="69">
        <f t="shared" ref="M32:M44" si="15">K32*5/100</f>
        <v>15.95</v>
      </c>
      <c r="N32" s="14">
        <f>L32/K32*100</f>
        <v>100.31347962382443</v>
      </c>
      <c r="O32" s="57"/>
      <c r="P32" s="113"/>
      <c r="Q32" s="114"/>
    </row>
    <row r="33" spans="1:17" s="3" customFormat="1" ht="26.4" customHeight="1" x14ac:dyDescent="0.25">
      <c r="A33" s="113"/>
      <c r="B33" s="144"/>
      <c r="C33" s="114"/>
      <c r="D33" s="119"/>
      <c r="E33" s="153"/>
      <c r="F33" s="154"/>
      <c r="G33" s="157"/>
      <c r="H33" s="139" t="s">
        <v>46</v>
      </c>
      <c r="I33" s="140"/>
      <c r="J33" s="7" t="s">
        <v>47</v>
      </c>
      <c r="K33" s="7">
        <v>100</v>
      </c>
      <c r="L33" s="7">
        <v>100</v>
      </c>
      <c r="M33" s="69">
        <f t="shared" si="15"/>
        <v>5</v>
      </c>
      <c r="N33" s="14">
        <f>L33/K33*100</f>
        <v>100</v>
      </c>
      <c r="O33" s="57"/>
      <c r="P33" s="113"/>
      <c r="Q33" s="114"/>
    </row>
    <row r="34" spans="1:17" s="3" customFormat="1" ht="49.95" customHeight="1" x14ac:dyDescent="0.25">
      <c r="A34" s="113"/>
      <c r="B34" s="144"/>
      <c r="C34" s="114"/>
      <c r="D34" s="119"/>
      <c r="E34" s="153"/>
      <c r="F34" s="154"/>
      <c r="G34" s="157"/>
      <c r="H34" s="139" t="s">
        <v>48</v>
      </c>
      <c r="I34" s="140"/>
      <c r="J34" s="7" t="s">
        <v>47</v>
      </c>
      <c r="K34" s="7">
        <v>97</v>
      </c>
      <c r="L34" s="7">
        <v>97</v>
      </c>
      <c r="M34" s="69">
        <f t="shared" si="15"/>
        <v>4.8499999999999996</v>
      </c>
      <c r="N34" s="14">
        <f>L34/K34*100</f>
        <v>100</v>
      </c>
      <c r="O34" s="57"/>
      <c r="P34" s="113"/>
      <c r="Q34" s="114"/>
    </row>
    <row r="35" spans="1:17" s="3" customFormat="1" ht="40.950000000000003" customHeight="1" x14ac:dyDescent="0.25">
      <c r="A35" s="113"/>
      <c r="B35" s="144"/>
      <c r="C35" s="114"/>
      <c r="D35" s="119"/>
      <c r="E35" s="153"/>
      <c r="F35" s="154"/>
      <c r="G35" s="157"/>
      <c r="H35" s="139" t="s">
        <v>49</v>
      </c>
      <c r="I35" s="140"/>
      <c r="J35" s="8" t="s">
        <v>47</v>
      </c>
      <c r="K35" s="8">
        <v>100</v>
      </c>
      <c r="L35" s="8">
        <v>100</v>
      </c>
      <c r="M35" s="69">
        <f t="shared" si="15"/>
        <v>5</v>
      </c>
      <c r="N35" s="14">
        <f>L35/K35*100</f>
        <v>100</v>
      </c>
      <c r="O35" s="57"/>
      <c r="P35" s="113"/>
      <c r="Q35" s="114"/>
    </row>
    <row r="36" spans="1:17" s="3" customFormat="1" ht="25.2" customHeight="1" x14ac:dyDescent="0.25">
      <c r="A36" s="113"/>
      <c r="B36" s="144"/>
      <c r="C36" s="114"/>
      <c r="D36" s="119"/>
      <c r="E36" s="153"/>
      <c r="F36" s="154"/>
      <c r="G36" s="157"/>
      <c r="H36" s="139" t="s">
        <v>50</v>
      </c>
      <c r="I36" s="140"/>
      <c r="J36" s="7"/>
      <c r="K36" s="7"/>
      <c r="L36" s="7"/>
      <c r="M36" s="69"/>
      <c r="N36" s="14"/>
      <c r="O36" s="57"/>
      <c r="P36" s="113"/>
      <c r="Q36" s="114"/>
    </row>
    <row r="37" spans="1:17" s="3" customFormat="1" ht="15.75" customHeight="1" x14ac:dyDescent="0.25">
      <c r="A37" s="113"/>
      <c r="B37" s="144"/>
      <c r="C37" s="114"/>
      <c r="D37" s="119"/>
      <c r="E37" s="153"/>
      <c r="F37" s="154"/>
      <c r="G37" s="157"/>
      <c r="H37" s="139" t="s">
        <v>51</v>
      </c>
      <c r="I37" s="140"/>
      <c r="J37" s="7" t="s">
        <v>47</v>
      </c>
      <c r="K37" s="7">
        <v>65</v>
      </c>
      <c r="L37" s="7">
        <v>65</v>
      </c>
      <c r="M37" s="69">
        <f t="shared" si="15"/>
        <v>3.25</v>
      </c>
      <c r="N37" s="14">
        <f>L37/K37*100</f>
        <v>100</v>
      </c>
      <c r="O37" s="57"/>
      <c r="P37" s="113"/>
      <c r="Q37" s="114"/>
    </row>
    <row r="38" spans="1:17" s="3" customFormat="1" ht="20.25" customHeight="1" x14ac:dyDescent="0.25">
      <c r="A38" s="113"/>
      <c r="B38" s="144"/>
      <c r="C38" s="114"/>
      <c r="D38" s="119"/>
      <c r="E38" s="153"/>
      <c r="F38" s="154"/>
      <c r="G38" s="157"/>
      <c r="H38" s="139" t="s">
        <v>52</v>
      </c>
      <c r="I38" s="140"/>
      <c r="J38" s="7" t="s">
        <v>47</v>
      </c>
      <c r="K38" s="7">
        <v>35</v>
      </c>
      <c r="L38" s="7">
        <v>35</v>
      </c>
      <c r="M38" s="69">
        <f t="shared" si="15"/>
        <v>1.75</v>
      </c>
      <c r="N38" s="14">
        <f>L38/K38*100</f>
        <v>100</v>
      </c>
      <c r="O38" s="57"/>
      <c r="P38" s="113"/>
      <c r="Q38" s="114"/>
    </row>
    <row r="39" spans="1:17" s="3" customFormat="1" ht="17.25" customHeight="1" x14ac:dyDescent="0.25">
      <c r="A39" s="113"/>
      <c r="B39" s="144"/>
      <c r="C39" s="114"/>
      <c r="D39" s="119"/>
      <c r="E39" s="153"/>
      <c r="F39" s="154"/>
      <c r="G39" s="157"/>
      <c r="H39" s="139" t="s">
        <v>53</v>
      </c>
      <c r="I39" s="140"/>
      <c r="J39" s="7" t="s">
        <v>47</v>
      </c>
      <c r="K39" s="7"/>
      <c r="L39" s="7"/>
      <c r="M39" s="69"/>
      <c r="N39" s="14"/>
      <c r="O39" s="57"/>
      <c r="P39" s="113"/>
      <c r="Q39" s="114"/>
    </row>
    <row r="40" spans="1:17" s="3" customFormat="1" ht="24" customHeight="1" x14ac:dyDescent="0.25">
      <c r="A40" s="113"/>
      <c r="B40" s="144"/>
      <c r="C40" s="114"/>
      <c r="D40" s="119"/>
      <c r="E40" s="153"/>
      <c r="F40" s="154"/>
      <c r="G40" s="157"/>
      <c r="H40" s="139" t="s">
        <v>54</v>
      </c>
      <c r="I40" s="140"/>
      <c r="J40" s="7"/>
      <c r="K40" s="7"/>
      <c r="L40" s="7"/>
      <c r="M40" s="69"/>
      <c r="N40" s="14"/>
      <c r="O40" s="57"/>
      <c r="P40" s="113"/>
      <c r="Q40" s="114"/>
    </row>
    <row r="41" spans="1:17" s="3" customFormat="1" ht="15.75" customHeight="1" x14ac:dyDescent="0.25">
      <c r="A41" s="113"/>
      <c r="B41" s="144"/>
      <c r="C41" s="114"/>
      <c r="D41" s="119"/>
      <c r="E41" s="153"/>
      <c r="F41" s="154"/>
      <c r="G41" s="157"/>
      <c r="H41" s="139" t="s">
        <v>55</v>
      </c>
      <c r="I41" s="140"/>
      <c r="J41" s="7" t="s">
        <v>47</v>
      </c>
      <c r="K41" s="7">
        <v>25</v>
      </c>
      <c r="L41" s="7">
        <v>25</v>
      </c>
      <c r="M41" s="69">
        <f t="shared" si="15"/>
        <v>1.25</v>
      </c>
      <c r="N41" s="14"/>
      <c r="O41" s="57"/>
      <c r="P41" s="113"/>
      <c r="Q41" s="114"/>
    </row>
    <row r="42" spans="1:17" s="3" customFormat="1" ht="15.75" customHeight="1" x14ac:dyDescent="0.25">
      <c r="A42" s="113"/>
      <c r="B42" s="144"/>
      <c r="C42" s="114"/>
      <c r="D42" s="119"/>
      <c r="E42" s="153"/>
      <c r="F42" s="154"/>
      <c r="G42" s="157"/>
      <c r="H42" s="139" t="s">
        <v>56</v>
      </c>
      <c r="I42" s="140"/>
      <c r="J42" s="7" t="s">
        <v>47</v>
      </c>
      <c r="K42" s="7">
        <v>75</v>
      </c>
      <c r="L42" s="7">
        <v>75</v>
      </c>
      <c r="M42" s="69">
        <f t="shared" si="15"/>
        <v>3.75</v>
      </c>
      <c r="N42" s="14">
        <f>L42/K42*100</f>
        <v>100</v>
      </c>
      <c r="O42" s="57"/>
      <c r="P42" s="113"/>
      <c r="Q42" s="114"/>
    </row>
    <row r="43" spans="1:17" s="3" customFormat="1" ht="15.75" customHeight="1" x14ac:dyDescent="0.25">
      <c r="A43" s="113"/>
      <c r="B43" s="144"/>
      <c r="C43" s="114"/>
      <c r="D43" s="119"/>
      <c r="E43" s="153"/>
      <c r="F43" s="154"/>
      <c r="G43" s="157"/>
      <c r="H43" s="139" t="s">
        <v>53</v>
      </c>
      <c r="I43" s="140"/>
      <c r="J43" s="7" t="s">
        <v>47</v>
      </c>
      <c r="K43" s="7"/>
      <c r="L43" s="7"/>
      <c r="M43" s="69"/>
      <c r="N43" s="49"/>
      <c r="O43" s="57"/>
      <c r="P43" s="113"/>
      <c r="Q43" s="114"/>
    </row>
    <row r="44" spans="1:17" s="3" customFormat="1" ht="34.5" customHeight="1" x14ac:dyDescent="0.25">
      <c r="A44" s="126"/>
      <c r="B44" s="145"/>
      <c r="C44" s="127"/>
      <c r="D44" s="135"/>
      <c r="E44" s="155"/>
      <c r="F44" s="156"/>
      <c r="G44" s="158"/>
      <c r="H44" s="139" t="s">
        <v>57</v>
      </c>
      <c r="I44" s="140"/>
      <c r="J44" s="7" t="s">
        <v>47</v>
      </c>
      <c r="K44" s="7">
        <v>100</v>
      </c>
      <c r="L44" s="7">
        <v>100</v>
      </c>
      <c r="M44" s="69">
        <f t="shared" si="15"/>
        <v>5</v>
      </c>
      <c r="N44" s="49">
        <f t="shared" ref="N44" si="16">L44/K44*100</f>
        <v>100</v>
      </c>
      <c r="O44" s="57"/>
      <c r="P44" s="126"/>
      <c r="Q44" s="127"/>
    </row>
    <row r="45" spans="1:17" s="3" customFormat="1" ht="19.5" customHeight="1" x14ac:dyDescent="0.25">
      <c r="A45" s="148" t="s">
        <v>82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s="3" customFormat="1" ht="25.2" customHeight="1" x14ac:dyDescent="0.25">
      <c r="A46" s="111" t="s">
        <v>91</v>
      </c>
      <c r="B46" s="128"/>
      <c r="C46" s="112"/>
      <c r="D46" s="118">
        <v>28135822.84</v>
      </c>
      <c r="E46" s="151">
        <v>27652192.899999999</v>
      </c>
      <c r="F46" s="152"/>
      <c r="G46" s="109">
        <f>E46/D46*100</f>
        <v>98.281088337987271</v>
      </c>
      <c r="H46" s="139" t="s">
        <v>41</v>
      </c>
      <c r="I46" s="140"/>
      <c r="J46" s="7" t="s">
        <v>42</v>
      </c>
      <c r="K46" s="7">
        <v>621</v>
      </c>
      <c r="L46" s="7">
        <v>621</v>
      </c>
      <c r="M46" s="69">
        <f>K46*5/100</f>
        <v>31.05</v>
      </c>
      <c r="N46" s="14">
        <f>L46/K46*100</f>
        <v>100</v>
      </c>
      <c r="O46" s="57"/>
      <c r="P46" s="111" t="s">
        <v>43</v>
      </c>
      <c r="Q46" s="112"/>
    </row>
    <row r="47" spans="1:17" s="3" customFormat="1" ht="65.25" customHeight="1" x14ac:dyDescent="0.25">
      <c r="A47" s="113"/>
      <c r="B47" s="144"/>
      <c r="C47" s="114"/>
      <c r="D47" s="159"/>
      <c r="E47" s="161"/>
      <c r="F47" s="162"/>
      <c r="G47" s="165"/>
      <c r="H47" s="139" t="s">
        <v>44</v>
      </c>
      <c r="I47" s="140"/>
      <c r="J47" s="7" t="s">
        <v>45</v>
      </c>
      <c r="K47" s="7">
        <v>480</v>
      </c>
      <c r="L47" s="7">
        <v>520</v>
      </c>
      <c r="M47" s="69">
        <f t="shared" ref="M47:M59" si="17">K47*5/100</f>
        <v>24</v>
      </c>
      <c r="N47" s="14">
        <f t="shared" ref="N47:N57" si="18">L47/K47*100</f>
        <v>108.33333333333333</v>
      </c>
      <c r="O47" s="57" t="s">
        <v>199</v>
      </c>
      <c r="P47" s="113"/>
      <c r="Q47" s="114"/>
    </row>
    <row r="48" spans="1:17" s="3" customFormat="1" ht="22.2" customHeight="1" x14ac:dyDescent="0.25">
      <c r="A48" s="113"/>
      <c r="B48" s="144"/>
      <c r="C48" s="114"/>
      <c r="D48" s="159"/>
      <c r="E48" s="161"/>
      <c r="F48" s="162"/>
      <c r="G48" s="165"/>
      <c r="H48" s="139" t="s">
        <v>46</v>
      </c>
      <c r="I48" s="140"/>
      <c r="J48" s="7" t="s">
        <v>47</v>
      </c>
      <c r="K48" s="7">
        <v>100</v>
      </c>
      <c r="L48" s="7">
        <v>100</v>
      </c>
      <c r="M48" s="69">
        <f t="shared" si="17"/>
        <v>5</v>
      </c>
      <c r="N48" s="14">
        <f t="shared" si="18"/>
        <v>100</v>
      </c>
      <c r="O48" s="57"/>
      <c r="P48" s="113"/>
      <c r="Q48" s="114"/>
    </row>
    <row r="49" spans="1:17" s="3" customFormat="1" ht="50.25" customHeight="1" x14ac:dyDescent="0.25">
      <c r="A49" s="113"/>
      <c r="B49" s="144"/>
      <c r="C49" s="114"/>
      <c r="D49" s="159"/>
      <c r="E49" s="161"/>
      <c r="F49" s="162"/>
      <c r="G49" s="165"/>
      <c r="H49" s="139" t="s">
        <v>48</v>
      </c>
      <c r="I49" s="140"/>
      <c r="J49" s="7" t="s">
        <v>47</v>
      </c>
      <c r="K49" s="7">
        <v>94</v>
      </c>
      <c r="L49" s="7">
        <v>94</v>
      </c>
      <c r="M49" s="69">
        <f t="shared" si="17"/>
        <v>4.7</v>
      </c>
      <c r="N49" s="14">
        <f t="shared" si="18"/>
        <v>100</v>
      </c>
      <c r="O49" s="57"/>
      <c r="P49" s="113"/>
      <c r="Q49" s="114"/>
    </row>
    <row r="50" spans="1:17" s="3" customFormat="1" ht="40.950000000000003" customHeight="1" x14ac:dyDescent="0.25">
      <c r="A50" s="113"/>
      <c r="B50" s="144"/>
      <c r="C50" s="114"/>
      <c r="D50" s="159"/>
      <c r="E50" s="161"/>
      <c r="F50" s="162"/>
      <c r="G50" s="165"/>
      <c r="H50" s="146" t="s">
        <v>49</v>
      </c>
      <c r="I50" s="147"/>
      <c r="J50" s="8" t="s">
        <v>47</v>
      </c>
      <c r="K50" s="8">
        <v>100</v>
      </c>
      <c r="L50" s="8">
        <v>100</v>
      </c>
      <c r="M50" s="69">
        <f t="shared" si="17"/>
        <v>5</v>
      </c>
      <c r="N50" s="14">
        <f t="shared" si="18"/>
        <v>100</v>
      </c>
      <c r="O50" s="57"/>
      <c r="P50" s="113"/>
      <c r="Q50" s="114"/>
    </row>
    <row r="51" spans="1:17" s="3" customFormat="1" ht="24" customHeight="1" x14ac:dyDescent="0.25">
      <c r="A51" s="113"/>
      <c r="B51" s="144"/>
      <c r="C51" s="114"/>
      <c r="D51" s="159"/>
      <c r="E51" s="161"/>
      <c r="F51" s="162"/>
      <c r="G51" s="165"/>
      <c r="H51" s="146" t="s">
        <v>50</v>
      </c>
      <c r="I51" s="147"/>
      <c r="J51" s="7"/>
      <c r="K51" s="7"/>
      <c r="L51" s="7"/>
      <c r="M51" s="69"/>
      <c r="N51" s="14"/>
      <c r="O51" s="57"/>
      <c r="P51" s="113"/>
      <c r="Q51" s="114"/>
    </row>
    <row r="52" spans="1:17" s="3" customFormat="1" ht="12" x14ac:dyDescent="0.25">
      <c r="A52" s="113"/>
      <c r="B52" s="144"/>
      <c r="C52" s="114"/>
      <c r="D52" s="159"/>
      <c r="E52" s="161"/>
      <c r="F52" s="162"/>
      <c r="G52" s="165"/>
      <c r="H52" s="146" t="s">
        <v>51</v>
      </c>
      <c r="I52" s="147"/>
      <c r="J52" s="7" t="s">
        <v>47</v>
      </c>
      <c r="K52" s="7">
        <v>63</v>
      </c>
      <c r="L52" s="7">
        <v>63</v>
      </c>
      <c r="M52" s="69">
        <f t="shared" si="17"/>
        <v>3.15</v>
      </c>
      <c r="N52" s="14">
        <f t="shared" si="18"/>
        <v>100</v>
      </c>
      <c r="O52" s="57"/>
      <c r="P52" s="113"/>
      <c r="Q52" s="114"/>
    </row>
    <row r="53" spans="1:17" s="3" customFormat="1" ht="21.6" customHeight="1" x14ac:dyDescent="0.25">
      <c r="A53" s="113"/>
      <c r="B53" s="144"/>
      <c r="C53" s="114"/>
      <c r="D53" s="159"/>
      <c r="E53" s="161"/>
      <c r="F53" s="162"/>
      <c r="G53" s="165"/>
      <c r="H53" s="146" t="s">
        <v>52</v>
      </c>
      <c r="I53" s="147"/>
      <c r="J53" s="7" t="s">
        <v>47</v>
      </c>
      <c r="K53" s="7">
        <v>37</v>
      </c>
      <c r="L53" s="7">
        <v>37</v>
      </c>
      <c r="M53" s="69">
        <f t="shared" si="17"/>
        <v>1.85</v>
      </c>
      <c r="N53" s="14">
        <f t="shared" si="18"/>
        <v>100</v>
      </c>
      <c r="O53" s="57"/>
      <c r="P53" s="113"/>
      <c r="Q53" s="114"/>
    </row>
    <row r="54" spans="1:17" s="3" customFormat="1" ht="12" x14ac:dyDescent="0.25">
      <c r="A54" s="113"/>
      <c r="B54" s="144"/>
      <c r="C54" s="114"/>
      <c r="D54" s="159"/>
      <c r="E54" s="161"/>
      <c r="F54" s="162"/>
      <c r="G54" s="165"/>
      <c r="H54" s="146" t="s">
        <v>53</v>
      </c>
      <c r="I54" s="147"/>
      <c r="J54" s="7" t="s">
        <v>47</v>
      </c>
      <c r="K54" s="7"/>
      <c r="L54" s="7"/>
      <c r="M54" s="69"/>
      <c r="N54" s="14"/>
      <c r="O54" s="57"/>
      <c r="P54" s="113"/>
      <c r="Q54" s="114"/>
    </row>
    <row r="55" spans="1:17" s="3" customFormat="1" ht="22.2" customHeight="1" x14ac:dyDescent="0.25">
      <c r="A55" s="113"/>
      <c r="B55" s="144"/>
      <c r="C55" s="114"/>
      <c r="D55" s="159"/>
      <c r="E55" s="161"/>
      <c r="F55" s="162"/>
      <c r="G55" s="165"/>
      <c r="H55" s="146" t="s">
        <v>54</v>
      </c>
      <c r="I55" s="147"/>
      <c r="J55" s="7"/>
      <c r="K55" s="7"/>
      <c r="L55" s="7"/>
      <c r="M55" s="69"/>
      <c r="N55" s="14"/>
      <c r="O55" s="57"/>
      <c r="P55" s="113"/>
      <c r="Q55" s="114"/>
    </row>
    <row r="56" spans="1:17" s="3" customFormat="1" ht="12" x14ac:dyDescent="0.25">
      <c r="A56" s="113"/>
      <c r="B56" s="144"/>
      <c r="C56" s="114"/>
      <c r="D56" s="159"/>
      <c r="E56" s="161"/>
      <c r="F56" s="162"/>
      <c r="G56" s="165"/>
      <c r="H56" s="146" t="s">
        <v>55</v>
      </c>
      <c r="I56" s="147"/>
      <c r="J56" s="7" t="s">
        <v>47</v>
      </c>
      <c r="K56" s="7">
        <v>6</v>
      </c>
      <c r="L56" s="7">
        <v>6</v>
      </c>
      <c r="M56" s="19">
        <f t="shared" si="17"/>
        <v>0.3</v>
      </c>
      <c r="N56" s="14">
        <f t="shared" si="18"/>
        <v>100</v>
      </c>
      <c r="O56" s="57"/>
      <c r="P56" s="113"/>
      <c r="Q56" s="114"/>
    </row>
    <row r="57" spans="1:17" s="3" customFormat="1" ht="12" x14ac:dyDescent="0.25">
      <c r="A57" s="113"/>
      <c r="B57" s="144"/>
      <c r="C57" s="114"/>
      <c r="D57" s="159"/>
      <c r="E57" s="161"/>
      <c r="F57" s="162"/>
      <c r="G57" s="165"/>
      <c r="H57" s="146" t="s">
        <v>56</v>
      </c>
      <c r="I57" s="147"/>
      <c r="J57" s="7" t="s">
        <v>47</v>
      </c>
      <c r="K57" s="7">
        <v>94</v>
      </c>
      <c r="L57" s="7">
        <v>94</v>
      </c>
      <c r="M57" s="69">
        <f t="shared" si="17"/>
        <v>4.7</v>
      </c>
      <c r="N57" s="14">
        <f t="shared" si="18"/>
        <v>100</v>
      </c>
      <c r="O57" s="57"/>
      <c r="P57" s="113"/>
      <c r="Q57" s="114"/>
    </row>
    <row r="58" spans="1:17" s="3" customFormat="1" ht="12" x14ac:dyDescent="0.25">
      <c r="A58" s="113"/>
      <c r="B58" s="144"/>
      <c r="C58" s="114"/>
      <c r="D58" s="159"/>
      <c r="E58" s="161"/>
      <c r="F58" s="162"/>
      <c r="G58" s="165"/>
      <c r="H58" s="146" t="s">
        <v>53</v>
      </c>
      <c r="I58" s="147"/>
      <c r="J58" s="7" t="s">
        <v>47</v>
      </c>
      <c r="K58" s="7"/>
      <c r="L58" s="7"/>
      <c r="M58" s="69"/>
      <c r="N58" s="14"/>
      <c r="O58" s="57"/>
      <c r="P58" s="113"/>
      <c r="Q58" s="114"/>
    </row>
    <row r="59" spans="1:17" s="3" customFormat="1" ht="36" customHeight="1" x14ac:dyDescent="0.25">
      <c r="A59" s="113"/>
      <c r="B59" s="144"/>
      <c r="C59" s="114"/>
      <c r="D59" s="160"/>
      <c r="E59" s="163"/>
      <c r="F59" s="164"/>
      <c r="G59" s="166"/>
      <c r="H59" s="146" t="s">
        <v>57</v>
      </c>
      <c r="I59" s="147"/>
      <c r="J59" s="7" t="s">
        <v>47</v>
      </c>
      <c r="K59" s="7">
        <v>95</v>
      </c>
      <c r="L59" s="7">
        <v>95</v>
      </c>
      <c r="M59" s="69">
        <f t="shared" si="17"/>
        <v>4.75</v>
      </c>
      <c r="N59" s="14">
        <v>100</v>
      </c>
      <c r="O59" s="57"/>
      <c r="P59" s="113"/>
      <c r="Q59" s="114"/>
    </row>
    <row r="60" spans="1:17" s="3" customFormat="1" ht="18" customHeight="1" x14ac:dyDescent="0.25">
      <c r="A60" s="148" t="s">
        <v>83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</row>
    <row r="61" spans="1:17" s="3" customFormat="1" ht="36" customHeight="1" x14ac:dyDescent="0.25">
      <c r="A61" s="111" t="s">
        <v>91</v>
      </c>
      <c r="B61" s="128"/>
      <c r="C61" s="112"/>
      <c r="D61" s="118">
        <v>41818625.979999997</v>
      </c>
      <c r="E61" s="151">
        <v>41105133.789999999</v>
      </c>
      <c r="F61" s="152"/>
      <c r="G61" s="109">
        <f>E61/D61*100</f>
        <v>98.293841145471333</v>
      </c>
      <c r="H61" s="139" t="s">
        <v>41</v>
      </c>
      <c r="I61" s="140"/>
      <c r="J61" s="7" t="s">
        <v>42</v>
      </c>
      <c r="K61" s="7">
        <v>985</v>
      </c>
      <c r="L61" s="7">
        <v>991</v>
      </c>
      <c r="M61" s="69">
        <f>K61*5/100</f>
        <v>49.25</v>
      </c>
      <c r="N61" s="14">
        <f>L61/K61*100</f>
        <v>100.60913705583756</v>
      </c>
      <c r="O61" s="57" t="s">
        <v>200</v>
      </c>
      <c r="P61" s="111">
        <v>0</v>
      </c>
      <c r="Q61" s="112"/>
    </row>
    <row r="62" spans="1:17" s="3" customFormat="1" ht="48" customHeight="1" x14ac:dyDescent="0.25">
      <c r="A62" s="113"/>
      <c r="B62" s="144"/>
      <c r="C62" s="114"/>
      <c r="D62" s="159"/>
      <c r="E62" s="161"/>
      <c r="F62" s="162"/>
      <c r="G62" s="165"/>
      <c r="H62" s="139" t="s">
        <v>44</v>
      </c>
      <c r="I62" s="140"/>
      <c r="J62" s="7" t="s">
        <v>45</v>
      </c>
      <c r="K62" s="7">
        <v>750</v>
      </c>
      <c r="L62" s="7">
        <v>750</v>
      </c>
      <c r="M62" s="69">
        <f t="shared" ref="M62:M74" si="19">K62*5/100</f>
        <v>37.5</v>
      </c>
      <c r="N62" s="14">
        <f t="shared" ref="N62:N74" si="20">L62/K62*100</f>
        <v>100</v>
      </c>
      <c r="O62" s="57"/>
      <c r="P62" s="113"/>
      <c r="Q62" s="114"/>
    </row>
    <row r="63" spans="1:17" s="3" customFormat="1" ht="20.25" customHeight="1" x14ac:dyDescent="0.25">
      <c r="A63" s="113"/>
      <c r="B63" s="144"/>
      <c r="C63" s="114"/>
      <c r="D63" s="159"/>
      <c r="E63" s="161"/>
      <c r="F63" s="162"/>
      <c r="G63" s="165"/>
      <c r="H63" s="139" t="s">
        <v>46</v>
      </c>
      <c r="I63" s="140"/>
      <c r="J63" s="7" t="s">
        <v>47</v>
      </c>
      <c r="K63" s="7">
        <v>96</v>
      </c>
      <c r="L63" s="7">
        <v>96</v>
      </c>
      <c r="M63" s="69">
        <f t="shared" si="19"/>
        <v>4.8</v>
      </c>
      <c r="N63" s="14">
        <f t="shared" si="20"/>
        <v>100</v>
      </c>
      <c r="O63" s="57"/>
      <c r="P63" s="113"/>
      <c r="Q63" s="114"/>
    </row>
    <row r="64" spans="1:17" s="3" customFormat="1" ht="45" customHeight="1" x14ac:dyDescent="0.25">
      <c r="A64" s="113"/>
      <c r="B64" s="144"/>
      <c r="C64" s="114"/>
      <c r="D64" s="159"/>
      <c r="E64" s="161"/>
      <c r="F64" s="162"/>
      <c r="G64" s="165"/>
      <c r="H64" s="139" t="s">
        <v>48</v>
      </c>
      <c r="I64" s="140"/>
      <c r="J64" s="7" t="s">
        <v>47</v>
      </c>
      <c r="K64" s="7">
        <v>84</v>
      </c>
      <c r="L64" s="7">
        <v>84</v>
      </c>
      <c r="M64" s="69">
        <f t="shared" si="19"/>
        <v>4.2</v>
      </c>
      <c r="N64" s="14">
        <f t="shared" si="20"/>
        <v>100</v>
      </c>
      <c r="O64" s="57"/>
      <c r="P64" s="113"/>
      <c r="Q64" s="114"/>
    </row>
    <row r="65" spans="1:17" s="3" customFormat="1" ht="34.200000000000003" customHeight="1" x14ac:dyDescent="0.25">
      <c r="A65" s="113"/>
      <c r="B65" s="144"/>
      <c r="C65" s="114"/>
      <c r="D65" s="159"/>
      <c r="E65" s="161"/>
      <c r="F65" s="162"/>
      <c r="G65" s="165"/>
      <c r="H65" s="146" t="s">
        <v>49</v>
      </c>
      <c r="I65" s="147"/>
      <c r="J65" s="8" t="s">
        <v>47</v>
      </c>
      <c r="K65" s="8">
        <v>95</v>
      </c>
      <c r="L65" s="8">
        <v>95</v>
      </c>
      <c r="M65" s="69">
        <f t="shared" si="19"/>
        <v>4.75</v>
      </c>
      <c r="N65" s="14">
        <f t="shared" si="20"/>
        <v>100</v>
      </c>
      <c r="O65" s="57"/>
      <c r="P65" s="113"/>
      <c r="Q65" s="114"/>
    </row>
    <row r="66" spans="1:17" s="3" customFormat="1" ht="29.25" customHeight="1" x14ac:dyDescent="0.25">
      <c r="A66" s="113"/>
      <c r="B66" s="144"/>
      <c r="C66" s="114"/>
      <c r="D66" s="159"/>
      <c r="E66" s="161"/>
      <c r="F66" s="162"/>
      <c r="G66" s="165"/>
      <c r="H66" s="146" t="s">
        <v>50</v>
      </c>
      <c r="I66" s="147"/>
      <c r="J66" s="7"/>
      <c r="K66" s="7"/>
      <c r="L66" s="7"/>
      <c r="M66" s="69"/>
      <c r="N66" s="14"/>
      <c r="O66" s="57"/>
      <c r="P66" s="113"/>
      <c r="Q66" s="114"/>
    </row>
    <row r="67" spans="1:17" s="3" customFormat="1" ht="15" customHeight="1" x14ac:dyDescent="0.25">
      <c r="A67" s="113"/>
      <c r="B67" s="144"/>
      <c r="C67" s="114"/>
      <c r="D67" s="159"/>
      <c r="E67" s="161"/>
      <c r="F67" s="162"/>
      <c r="G67" s="165"/>
      <c r="H67" s="146" t="s">
        <v>51</v>
      </c>
      <c r="I67" s="147"/>
      <c r="J67" s="7" t="s">
        <v>47</v>
      </c>
      <c r="K67" s="7">
        <v>46</v>
      </c>
      <c r="L67" s="7">
        <v>46</v>
      </c>
      <c r="M67" s="69">
        <f t="shared" si="19"/>
        <v>2.2999999999999998</v>
      </c>
      <c r="N67" s="14">
        <f t="shared" si="20"/>
        <v>100</v>
      </c>
      <c r="O67" s="57"/>
      <c r="P67" s="113"/>
      <c r="Q67" s="114"/>
    </row>
    <row r="68" spans="1:17" s="3" customFormat="1" ht="25.95" customHeight="1" x14ac:dyDescent="0.25">
      <c r="A68" s="113"/>
      <c r="B68" s="144"/>
      <c r="C68" s="114"/>
      <c r="D68" s="159"/>
      <c r="E68" s="161"/>
      <c r="F68" s="162"/>
      <c r="G68" s="165"/>
      <c r="H68" s="146" t="s">
        <v>52</v>
      </c>
      <c r="I68" s="147"/>
      <c r="J68" s="7" t="s">
        <v>47</v>
      </c>
      <c r="K68" s="7">
        <v>55</v>
      </c>
      <c r="L68" s="7">
        <v>55</v>
      </c>
      <c r="M68" s="69">
        <f t="shared" si="19"/>
        <v>2.75</v>
      </c>
      <c r="N68" s="14">
        <f t="shared" si="20"/>
        <v>100</v>
      </c>
      <c r="O68" s="57"/>
      <c r="P68" s="113"/>
      <c r="Q68" s="114"/>
    </row>
    <row r="69" spans="1:17" s="3" customFormat="1" ht="12" x14ac:dyDescent="0.25">
      <c r="A69" s="113"/>
      <c r="B69" s="144"/>
      <c r="C69" s="114"/>
      <c r="D69" s="159"/>
      <c r="E69" s="161"/>
      <c r="F69" s="162"/>
      <c r="G69" s="165"/>
      <c r="H69" s="146" t="s">
        <v>53</v>
      </c>
      <c r="I69" s="147"/>
      <c r="J69" s="7" t="s">
        <v>47</v>
      </c>
      <c r="K69" s="7"/>
      <c r="L69" s="7"/>
      <c r="M69" s="69"/>
      <c r="N69" s="14"/>
      <c r="O69" s="57"/>
      <c r="P69" s="113"/>
      <c r="Q69" s="114"/>
    </row>
    <row r="70" spans="1:17" s="3" customFormat="1" ht="22.2" customHeight="1" x14ac:dyDescent="0.25">
      <c r="A70" s="113"/>
      <c r="B70" s="144"/>
      <c r="C70" s="114"/>
      <c r="D70" s="159"/>
      <c r="E70" s="161"/>
      <c r="F70" s="162"/>
      <c r="G70" s="165"/>
      <c r="H70" s="146" t="s">
        <v>54</v>
      </c>
      <c r="I70" s="147"/>
      <c r="J70" s="7"/>
      <c r="K70" s="7"/>
      <c r="L70" s="7"/>
      <c r="M70" s="69"/>
      <c r="N70" s="14"/>
      <c r="O70" s="57"/>
      <c r="P70" s="113"/>
      <c r="Q70" s="114"/>
    </row>
    <row r="71" spans="1:17" s="3" customFormat="1" ht="12" x14ac:dyDescent="0.25">
      <c r="A71" s="113"/>
      <c r="B71" s="144"/>
      <c r="C71" s="114"/>
      <c r="D71" s="159"/>
      <c r="E71" s="161"/>
      <c r="F71" s="162"/>
      <c r="G71" s="165"/>
      <c r="H71" s="146" t="s">
        <v>55</v>
      </c>
      <c r="I71" s="147"/>
      <c r="J71" s="7" t="s">
        <v>47</v>
      </c>
      <c r="K71" s="7">
        <v>9</v>
      </c>
      <c r="L71" s="7">
        <v>9</v>
      </c>
      <c r="M71" s="19">
        <f t="shared" si="19"/>
        <v>0.45</v>
      </c>
      <c r="N71" s="14">
        <f t="shared" si="20"/>
        <v>100</v>
      </c>
      <c r="O71" s="57"/>
      <c r="P71" s="113"/>
      <c r="Q71" s="114"/>
    </row>
    <row r="72" spans="1:17" s="3" customFormat="1" ht="12" x14ac:dyDescent="0.25">
      <c r="A72" s="113"/>
      <c r="B72" s="144"/>
      <c r="C72" s="114"/>
      <c r="D72" s="159"/>
      <c r="E72" s="161"/>
      <c r="F72" s="162"/>
      <c r="G72" s="165"/>
      <c r="H72" s="146" t="s">
        <v>56</v>
      </c>
      <c r="I72" s="147"/>
      <c r="J72" s="7" t="s">
        <v>47</v>
      </c>
      <c r="K72" s="7">
        <v>89</v>
      </c>
      <c r="L72" s="7">
        <v>89</v>
      </c>
      <c r="M72" s="69">
        <f t="shared" si="19"/>
        <v>4.45</v>
      </c>
      <c r="N72" s="14">
        <f t="shared" si="20"/>
        <v>100</v>
      </c>
      <c r="O72" s="57"/>
      <c r="P72" s="113"/>
      <c r="Q72" s="114"/>
    </row>
    <row r="73" spans="1:17" s="3" customFormat="1" ht="12" x14ac:dyDescent="0.25">
      <c r="A73" s="113"/>
      <c r="B73" s="144"/>
      <c r="C73" s="114"/>
      <c r="D73" s="159"/>
      <c r="E73" s="161"/>
      <c r="F73" s="162"/>
      <c r="G73" s="165"/>
      <c r="H73" s="146" t="s">
        <v>53</v>
      </c>
      <c r="I73" s="147"/>
      <c r="J73" s="7" t="s">
        <v>47</v>
      </c>
      <c r="K73" s="7"/>
      <c r="L73" s="7"/>
      <c r="M73" s="69"/>
      <c r="N73" s="14"/>
      <c r="O73" s="57"/>
      <c r="P73" s="113"/>
      <c r="Q73" s="114"/>
    </row>
    <row r="74" spans="1:17" s="3" customFormat="1" ht="42" customHeight="1" x14ac:dyDescent="0.25">
      <c r="A74" s="126"/>
      <c r="B74" s="145"/>
      <c r="C74" s="127"/>
      <c r="D74" s="160"/>
      <c r="E74" s="163"/>
      <c r="F74" s="164"/>
      <c r="G74" s="166"/>
      <c r="H74" s="167" t="s">
        <v>57</v>
      </c>
      <c r="I74" s="167"/>
      <c r="J74" s="7" t="s">
        <v>47</v>
      </c>
      <c r="K74" s="7">
        <v>95</v>
      </c>
      <c r="L74" s="7">
        <v>95</v>
      </c>
      <c r="M74" s="69">
        <f t="shared" si="19"/>
        <v>4.75</v>
      </c>
      <c r="N74" s="14">
        <f t="shared" si="20"/>
        <v>100</v>
      </c>
      <c r="O74" s="57"/>
      <c r="P74" s="126"/>
      <c r="Q74" s="127"/>
    </row>
    <row r="75" spans="1:17" s="3" customFormat="1" ht="18" customHeight="1" x14ac:dyDescent="0.25">
      <c r="A75" s="168" t="s">
        <v>84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70"/>
    </row>
    <row r="76" spans="1:17" s="3" customFormat="1" ht="24" customHeight="1" x14ac:dyDescent="0.25">
      <c r="A76" s="173" t="s">
        <v>91</v>
      </c>
      <c r="B76" s="174"/>
      <c r="C76" s="175"/>
      <c r="D76" s="237">
        <v>17040424.210000001</v>
      </c>
      <c r="E76" s="238">
        <v>16688603.66</v>
      </c>
      <c r="F76" s="239"/>
      <c r="G76" s="240">
        <f>E76/D76*100</f>
        <v>97.935376809495509</v>
      </c>
      <c r="H76" s="182" t="s">
        <v>41</v>
      </c>
      <c r="I76" s="183"/>
      <c r="J76" s="5" t="s">
        <v>42</v>
      </c>
      <c r="K76" s="5">
        <v>257</v>
      </c>
      <c r="L76" s="5">
        <v>257</v>
      </c>
      <c r="M76" s="69">
        <f>K76*5/100</f>
        <v>12.85</v>
      </c>
      <c r="N76" s="12">
        <f>L76/K76*100</f>
        <v>100</v>
      </c>
      <c r="O76" s="61"/>
      <c r="P76" s="173" t="s">
        <v>43</v>
      </c>
      <c r="Q76" s="175"/>
    </row>
    <row r="77" spans="1:17" s="3" customFormat="1" ht="57" customHeight="1" x14ac:dyDescent="0.25">
      <c r="A77" s="176"/>
      <c r="B77" s="177"/>
      <c r="C77" s="178"/>
      <c r="D77" s="195"/>
      <c r="E77" s="199"/>
      <c r="F77" s="200"/>
      <c r="G77" s="241"/>
      <c r="H77" s="182" t="s">
        <v>44</v>
      </c>
      <c r="I77" s="183"/>
      <c r="J77" s="5" t="s">
        <v>45</v>
      </c>
      <c r="K77" s="5">
        <v>76</v>
      </c>
      <c r="L77" s="5">
        <v>76</v>
      </c>
      <c r="M77" s="69">
        <f t="shared" ref="M77:M89" si="21">K77*5/100</f>
        <v>3.8</v>
      </c>
      <c r="N77" s="12">
        <f>L77/K77*100</f>
        <v>100</v>
      </c>
      <c r="O77" s="61"/>
      <c r="P77" s="176"/>
      <c r="Q77" s="178"/>
    </row>
    <row r="78" spans="1:17" s="3" customFormat="1" ht="12" x14ac:dyDescent="0.25">
      <c r="A78" s="176"/>
      <c r="B78" s="177"/>
      <c r="C78" s="178"/>
      <c r="D78" s="195"/>
      <c r="E78" s="199"/>
      <c r="F78" s="200"/>
      <c r="G78" s="241"/>
      <c r="H78" s="182" t="s">
        <v>46</v>
      </c>
      <c r="I78" s="183"/>
      <c r="J78" s="5" t="s">
        <v>47</v>
      </c>
      <c r="K78" s="5">
        <v>100</v>
      </c>
      <c r="L78" s="5">
        <v>100</v>
      </c>
      <c r="M78" s="69">
        <f t="shared" si="21"/>
        <v>5</v>
      </c>
      <c r="N78" s="12">
        <f>L78/K78*100</f>
        <v>100</v>
      </c>
      <c r="O78" s="61"/>
      <c r="P78" s="176"/>
      <c r="Q78" s="178"/>
    </row>
    <row r="79" spans="1:17" s="3" customFormat="1" ht="49.95" customHeight="1" x14ac:dyDescent="0.25">
      <c r="A79" s="176"/>
      <c r="B79" s="177"/>
      <c r="C79" s="178"/>
      <c r="D79" s="195"/>
      <c r="E79" s="199"/>
      <c r="F79" s="200"/>
      <c r="G79" s="241"/>
      <c r="H79" s="182" t="s">
        <v>48</v>
      </c>
      <c r="I79" s="183"/>
      <c r="J79" s="5" t="s">
        <v>47</v>
      </c>
      <c r="K79" s="5">
        <v>96</v>
      </c>
      <c r="L79" s="5">
        <v>96</v>
      </c>
      <c r="M79" s="69">
        <f t="shared" si="21"/>
        <v>4.8</v>
      </c>
      <c r="N79" s="12">
        <f>L79/K79*100</f>
        <v>100</v>
      </c>
      <c r="O79" s="61"/>
      <c r="P79" s="176"/>
      <c r="Q79" s="178"/>
    </row>
    <row r="80" spans="1:17" s="3" customFormat="1" ht="40.200000000000003" customHeight="1" x14ac:dyDescent="0.25">
      <c r="A80" s="176"/>
      <c r="B80" s="177"/>
      <c r="C80" s="178"/>
      <c r="D80" s="195"/>
      <c r="E80" s="199"/>
      <c r="F80" s="200"/>
      <c r="G80" s="241"/>
      <c r="H80" s="171" t="s">
        <v>49</v>
      </c>
      <c r="I80" s="172"/>
      <c r="J80" s="4" t="s">
        <v>47</v>
      </c>
      <c r="K80" s="4">
        <v>100</v>
      </c>
      <c r="L80" s="4">
        <v>100</v>
      </c>
      <c r="M80" s="69">
        <f t="shared" si="21"/>
        <v>5</v>
      </c>
      <c r="N80" s="12">
        <f>L80/K80*100</f>
        <v>100</v>
      </c>
      <c r="O80" s="61"/>
      <c r="P80" s="176"/>
      <c r="Q80" s="178"/>
    </row>
    <row r="81" spans="1:17" s="3" customFormat="1" ht="27.6" customHeight="1" x14ac:dyDescent="0.25">
      <c r="A81" s="176"/>
      <c r="B81" s="177"/>
      <c r="C81" s="178"/>
      <c r="D81" s="195"/>
      <c r="E81" s="199"/>
      <c r="F81" s="200"/>
      <c r="G81" s="241"/>
      <c r="H81" s="171" t="s">
        <v>50</v>
      </c>
      <c r="I81" s="172"/>
      <c r="J81" s="5"/>
      <c r="K81" s="5"/>
      <c r="L81" s="5"/>
      <c r="M81" s="69"/>
      <c r="N81" s="12"/>
      <c r="O81" s="61"/>
      <c r="P81" s="176"/>
      <c r="Q81" s="178"/>
    </row>
    <row r="82" spans="1:17" s="3" customFormat="1" ht="12" x14ac:dyDescent="0.25">
      <c r="A82" s="176"/>
      <c r="B82" s="177"/>
      <c r="C82" s="178"/>
      <c r="D82" s="195"/>
      <c r="E82" s="199"/>
      <c r="F82" s="200"/>
      <c r="G82" s="241"/>
      <c r="H82" s="171" t="s">
        <v>51</v>
      </c>
      <c r="I82" s="172"/>
      <c r="J82" s="5" t="s">
        <v>47</v>
      </c>
      <c r="K82" s="5">
        <v>68</v>
      </c>
      <c r="L82" s="5">
        <v>68</v>
      </c>
      <c r="M82" s="69">
        <f t="shared" si="21"/>
        <v>3.4</v>
      </c>
      <c r="N82" s="12">
        <f>L82/K82*100</f>
        <v>100</v>
      </c>
      <c r="O82" s="61"/>
      <c r="P82" s="176"/>
      <c r="Q82" s="178"/>
    </row>
    <row r="83" spans="1:17" s="3" customFormat="1" ht="27.6" customHeight="1" x14ac:dyDescent="0.25">
      <c r="A83" s="176"/>
      <c r="B83" s="177"/>
      <c r="C83" s="178"/>
      <c r="D83" s="195"/>
      <c r="E83" s="199"/>
      <c r="F83" s="200"/>
      <c r="G83" s="241"/>
      <c r="H83" s="171" t="s">
        <v>52</v>
      </c>
      <c r="I83" s="172"/>
      <c r="J83" s="5" t="s">
        <v>47</v>
      </c>
      <c r="K83" s="34">
        <v>24</v>
      </c>
      <c r="L83" s="5">
        <v>24</v>
      </c>
      <c r="M83" s="69">
        <f t="shared" si="21"/>
        <v>1.2</v>
      </c>
      <c r="N83" s="12">
        <f>L83/K83*100</f>
        <v>100</v>
      </c>
      <c r="O83" s="61"/>
      <c r="P83" s="176"/>
      <c r="Q83" s="178"/>
    </row>
    <row r="84" spans="1:17" s="3" customFormat="1" ht="12" x14ac:dyDescent="0.25">
      <c r="A84" s="176"/>
      <c r="B84" s="177"/>
      <c r="C84" s="178"/>
      <c r="D84" s="195"/>
      <c r="E84" s="199"/>
      <c r="F84" s="200"/>
      <c r="G84" s="241"/>
      <c r="H84" s="171" t="s">
        <v>53</v>
      </c>
      <c r="I84" s="172"/>
      <c r="J84" s="5" t="s">
        <v>47</v>
      </c>
      <c r="K84" s="5"/>
      <c r="L84" s="5"/>
      <c r="M84" s="69"/>
      <c r="N84" s="12"/>
      <c r="O84" s="61"/>
      <c r="P84" s="176"/>
      <c r="Q84" s="178"/>
    </row>
    <row r="85" spans="1:17" s="3" customFormat="1" ht="27.6" customHeight="1" x14ac:dyDescent="0.25">
      <c r="A85" s="176"/>
      <c r="B85" s="177"/>
      <c r="C85" s="178"/>
      <c r="D85" s="195"/>
      <c r="E85" s="199"/>
      <c r="F85" s="200"/>
      <c r="G85" s="241"/>
      <c r="H85" s="171" t="s">
        <v>54</v>
      </c>
      <c r="I85" s="172"/>
      <c r="J85" s="5"/>
      <c r="K85" s="5"/>
      <c r="L85" s="5"/>
      <c r="M85" s="69"/>
      <c r="N85" s="12"/>
      <c r="O85" s="61"/>
      <c r="P85" s="176"/>
      <c r="Q85" s="178"/>
    </row>
    <row r="86" spans="1:17" s="3" customFormat="1" ht="12" x14ac:dyDescent="0.25">
      <c r="A86" s="176"/>
      <c r="B86" s="177"/>
      <c r="C86" s="178"/>
      <c r="D86" s="195"/>
      <c r="E86" s="199"/>
      <c r="F86" s="200"/>
      <c r="G86" s="241"/>
      <c r="H86" s="171" t="s">
        <v>55</v>
      </c>
      <c r="I86" s="172"/>
      <c r="J86" s="5" t="s">
        <v>47</v>
      </c>
      <c r="K86" s="5">
        <v>30</v>
      </c>
      <c r="L86" s="5">
        <v>30</v>
      </c>
      <c r="M86" s="69">
        <f t="shared" si="21"/>
        <v>1.5</v>
      </c>
      <c r="N86" s="12">
        <f>L86/K86*100</f>
        <v>100</v>
      </c>
      <c r="O86" s="61"/>
      <c r="P86" s="176"/>
      <c r="Q86" s="178"/>
    </row>
    <row r="87" spans="1:17" s="3" customFormat="1" ht="12" x14ac:dyDescent="0.25">
      <c r="A87" s="176"/>
      <c r="B87" s="177"/>
      <c r="C87" s="178"/>
      <c r="D87" s="195"/>
      <c r="E87" s="199"/>
      <c r="F87" s="200"/>
      <c r="G87" s="241"/>
      <c r="H87" s="171" t="s">
        <v>56</v>
      </c>
      <c r="I87" s="172"/>
      <c r="J87" s="5" t="s">
        <v>47</v>
      </c>
      <c r="K87" s="5">
        <v>70</v>
      </c>
      <c r="L87" s="5">
        <v>70</v>
      </c>
      <c r="M87" s="69">
        <f t="shared" si="21"/>
        <v>3.5</v>
      </c>
      <c r="N87" s="12">
        <f>L87/K87*100</f>
        <v>100</v>
      </c>
      <c r="O87" s="61"/>
      <c r="P87" s="176"/>
      <c r="Q87" s="178"/>
    </row>
    <row r="88" spans="1:17" s="3" customFormat="1" ht="12" x14ac:dyDescent="0.25">
      <c r="A88" s="176"/>
      <c r="B88" s="177"/>
      <c r="C88" s="178"/>
      <c r="D88" s="195"/>
      <c r="E88" s="199"/>
      <c r="F88" s="200"/>
      <c r="G88" s="241"/>
      <c r="H88" s="171" t="s">
        <v>53</v>
      </c>
      <c r="I88" s="172"/>
      <c r="J88" s="5" t="s">
        <v>47</v>
      </c>
      <c r="K88" s="5"/>
      <c r="L88" s="5"/>
      <c r="M88" s="69"/>
      <c r="N88" s="12"/>
      <c r="O88" s="61"/>
      <c r="P88" s="176"/>
      <c r="Q88" s="178"/>
    </row>
    <row r="89" spans="1:17" s="3" customFormat="1" ht="30.75" customHeight="1" x14ac:dyDescent="0.25">
      <c r="A89" s="179"/>
      <c r="B89" s="180"/>
      <c r="C89" s="181"/>
      <c r="D89" s="196"/>
      <c r="E89" s="201"/>
      <c r="F89" s="202"/>
      <c r="G89" s="242"/>
      <c r="H89" s="184" t="s">
        <v>57</v>
      </c>
      <c r="I89" s="184"/>
      <c r="J89" s="5" t="s">
        <v>47</v>
      </c>
      <c r="K89" s="5">
        <v>99</v>
      </c>
      <c r="L89" s="5">
        <v>99</v>
      </c>
      <c r="M89" s="69">
        <f t="shared" si="21"/>
        <v>4.95</v>
      </c>
      <c r="N89" s="12">
        <f>L89/K89*100</f>
        <v>100</v>
      </c>
      <c r="O89" s="61"/>
      <c r="P89" s="179"/>
      <c r="Q89" s="181"/>
    </row>
    <row r="90" spans="1:17" s="3" customFormat="1" ht="12" x14ac:dyDescent="0.25">
      <c r="A90" s="168" t="s">
        <v>85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70"/>
    </row>
    <row r="91" spans="1:17" s="3" customFormat="1" ht="34.950000000000003" customHeight="1" x14ac:dyDescent="0.25">
      <c r="A91" s="173" t="s">
        <v>90</v>
      </c>
      <c r="B91" s="174"/>
      <c r="C91" s="175"/>
      <c r="D91" s="237">
        <v>17866943.73</v>
      </c>
      <c r="E91" s="238">
        <v>17677209.530000001</v>
      </c>
      <c r="F91" s="239"/>
      <c r="G91" s="185">
        <f>E91/D91*100</f>
        <v>98.938071318367562</v>
      </c>
      <c r="H91" s="182" t="s">
        <v>41</v>
      </c>
      <c r="I91" s="183"/>
      <c r="J91" s="5" t="s">
        <v>42</v>
      </c>
      <c r="K91" s="5">
        <v>121</v>
      </c>
      <c r="L91" s="5">
        <v>121</v>
      </c>
      <c r="M91" s="69">
        <f>K91*5/100</f>
        <v>6.05</v>
      </c>
      <c r="N91" s="12">
        <f>L91/K91*100</f>
        <v>100</v>
      </c>
      <c r="O91" s="61"/>
      <c r="P91" s="173" t="s">
        <v>43</v>
      </c>
      <c r="Q91" s="175"/>
    </row>
    <row r="92" spans="1:17" s="3" customFormat="1" ht="34.950000000000003" customHeight="1" x14ac:dyDescent="0.25">
      <c r="A92" s="176"/>
      <c r="B92" s="177"/>
      <c r="C92" s="178"/>
      <c r="D92" s="195"/>
      <c r="E92" s="199"/>
      <c r="F92" s="200"/>
      <c r="G92" s="186"/>
      <c r="H92" s="182" t="s">
        <v>44</v>
      </c>
      <c r="I92" s="183"/>
      <c r="J92" s="5" t="s">
        <v>45</v>
      </c>
      <c r="K92" s="5">
        <v>115</v>
      </c>
      <c r="L92" s="5">
        <v>114</v>
      </c>
      <c r="M92" s="69">
        <f t="shared" ref="M92:M104" si="22">K92*5/100</f>
        <v>5.75</v>
      </c>
      <c r="N92" s="12">
        <v>100</v>
      </c>
      <c r="O92" s="61"/>
      <c r="P92" s="176"/>
      <c r="Q92" s="178"/>
    </row>
    <row r="93" spans="1:17" s="3" customFormat="1" ht="34.950000000000003" customHeight="1" x14ac:dyDescent="0.25">
      <c r="A93" s="176"/>
      <c r="B93" s="177"/>
      <c r="C93" s="178"/>
      <c r="D93" s="195"/>
      <c r="E93" s="199"/>
      <c r="F93" s="200"/>
      <c r="G93" s="186"/>
      <c r="H93" s="182" t="s">
        <v>46</v>
      </c>
      <c r="I93" s="183"/>
      <c r="J93" s="5" t="s">
        <v>47</v>
      </c>
      <c r="K93" s="5">
        <v>100</v>
      </c>
      <c r="L93" s="5">
        <v>100</v>
      </c>
      <c r="M93" s="69">
        <f t="shared" si="22"/>
        <v>5</v>
      </c>
      <c r="N93" s="12">
        <f>L93/K93*100</f>
        <v>100</v>
      </c>
      <c r="O93" s="61"/>
      <c r="P93" s="176"/>
      <c r="Q93" s="178"/>
    </row>
    <row r="94" spans="1:17" s="3" customFormat="1" ht="34.950000000000003" customHeight="1" x14ac:dyDescent="0.25">
      <c r="A94" s="176"/>
      <c r="B94" s="177"/>
      <c r="C94" s="178"/>
      <c r="D94" s="195"/>
      <c r="E94" s="199"/>
      <c r="F94" s="200"/>
      <c r="G94" s="186"/>
      <c r="H94" s="182" t="s">
        <v>48</v>
      </c>
      <c r="I94" s="183"/>
      <c r="J94" s="5" t="s">
        <v>47</v>
      </c>
      <c r="K94" s="5">
        <v>96</v>
      </c>
      <c r="L94" s="5">
        <v>96</v>
      </c>
      <c r="M94" s="69">
        <f t="shared" si="22"/>
        <v>4.8</v>
      </c>
      <c r="N94" s="12">
        <f>L94/K94*100</f>
        <v>100</v>
      </c>
      <c r="O94" s="61"/>
      <c r="P94" s="176"/>
      <c r="Q94" s="178"/>
    </row>
    <row r="95" spans="1:17" s="3" customFormat="1" ht="34.950000000000003" customHeight="1" x14ac:dyDescent="0.25">
      <c r="A95" s="176"/>
      <c r="B95" s="177"/>
      <c r="C95" s="178"/>
      <c r="D95" s="195"/>
      <c r="E95" s="199"/>
      <c r="F95" s="200"/>
      <c r="G95" s="186"/>
      <c r="H95" s="171" t="s">
        <v>49</v>
      </c>
      <c r="I95" s="172"/>
      <c r="J95" s="4" t="s">
        <v>47</v>
      </c>
      <c r="K95" s="4">
        <v>100</v>
      </c>
      <c r="L95" s="4">
        <v>100</v>
      </c>
      <c r="M95" s="69">
        <f t="shared" si="22"/>
        <v>5</v>
      </c>
      <c r="N95" s="12">
        <f>L95/K95*100</f>
        <v>100</v>
      </c>
      <c r="O95" s="61"/>
      <c r="P95" s="176"/>
      <c r="Q95" s="178"/>
    </row>
    <row r="96" spans="1:17" s="3" customFormat="1" ht="34.950000000000003" customHeight="1" x14ac:dyDescent="0.25">
      <c r="A96" s="176"/>
      <c r="B96" s="177"/>
      <c r="C96" s="178"/>
      <c r="D96" s="195"/>
      <c r="E96" s="199"/>
      <c r="F96" s="200"/>
      <c r="G96" s="186"/>
      <c r="H96" s="171" t="s">
        <v>50</v>
      </c>
      <c r="I96" s="172"/>
      <c r="J96" s="5"/>
      <c r="K96" s="5"/>
      <c r="L96" s="5"/>
      <c r="M96" s="69"/>
      <c r="N96" s="12"/>
      <c r="O96" s="61"/>
      <c r="P96" s="176"/>
      <c r="Q96" s="178"/>
    </row>
    <row r="97" spans="1:17" s="3" customFormat="1" ht="34.950000000000003" customHeight="1" x14ac:dyDescent="0.25">
      <c r="A97" s="176"/>
      <c r="B97" s="177"/>
      <c r="C97" s="178"/>
      <c r="D97" s="195"/>
      <c r="E97" s="199"/>
      <c r="F97" s="200"/>
      <c r="G97" s="186"/>
      <c r="H97" s="171" t="s">
        <v>51</v>
      </c>
      <c r="I97" s="172"/>
      <c r="J97" s="5" t="s">
        <v>47</v>
      </c>
      <c r="K97" s="5">
        <v>36</v>
      </c>
      <c r="L97" s="5">
        <v>36</v>
      </c>
      <c r="M97" s="69">
        <f t="shared" si="22"/>
        <v>1.8</v>
      </c>
      <c r="N97" s="12">
        <f>L97/K97*100</f>
        <v>100</v>
      </c>
      <c r="O97" s="61"/>
      <c r="P97" s="176"/>
      <c r="Q97" s="178"/>
    </row>
    <row r="98" spans="1:17" s="3" customFormat="1" ht="34.950000000000003" customHeight="1" x14ac:dyDescent="0.25">
      <c r="A98" s="176"/>
      <c r="B98" s="177"/>
      <c r="C98" s="178"/>
      <c r="D98" s="195"/>
      <c r="E98" s="199"/>
      <c r="F98" s="200"/>
      <c r="G98" s="186"/>
      <c r="H98" s="171" t="s">
        <v>52</v>
      </c>
      <c r="I98" s="172"/>
      <c r="J98" s="5" t="s">
        <v>47</v>
      </c>
      <c r="K98" s="5">
        <v>64</v>
      </c>
      <c r="L98" s="5">
        <v>64</v>
      </c>
      <c r="M98" s="69">
        <f t="shared" si="22"/>
        <v>3.2</v>
      </c>
      <c r="N98" s="12">
        <f>L98/K98*100</f>
        <v>100</v>
      </c>
      <c r="O98" s="61"/>
      <c r="P98" s="176"/>
      <c r="Q98" s="178"/>
    </row>
    <row r="99" spans="1:17" s="3" customFormat="1" ht="34.950000000000003" customHeight="1" x14ac:dyDescent="0.25">
      <c r="A99" s="176"/>
      <c r="B99" s="177"/>
      <c r="C99" s="178"/>
      <c r="D99" s="195"/>
      <c r="E99" s="199"/>
      <c r="F99" s="200"/>
      <c r="G99" s="186"/>
      <c r="H99" s="171" t="s">
        <v>53</v>
      </c>
      <c r="I99" s="172"/>
      <c r="J99" s="5" t="s">
        <v>47</v>
      </c>
      <c r="K99" s="5"/>
      <c r="L99" s="5"/>
      <c r="M99" s="69"/>
      <c r="N99" s="12"/>
      <c r="O99" s="61"/>
      <c r="P99" s="176"/>
      <c r="Q99" s="178"/>
    </row>
    <row r="100" spans="1:17" s="3" customFormat="1" ht="34.950000000000003" customHeight="1" x14ac:dyDescent="0.25">
      <c r="A100" s="176"/>
      <c r="B100" s="177"/>
      <c r="C100" s="178"/>
      <c r="D100" s="195"/>
      <c r="E100" s="199"/>
      <c r="F100" s="200"/>
      <c r="G100" s="186"/>
      <c r="H100" s="171" t="s">
        <v>54</v>
      </c>
      <c r="I100" s="172"/>
      <c r="J100" s="5"/>
      <c r="K100" s="5"/>
      <c r="L100" s="5"/>
      <c r="M100" s="69"/>
      <c r="N100" s="12"/>
      <c r="O100" s="61"/>
      <c r="P100" s="176"/>
      <c r="Q100" s="178"/>
    </row>
    <row r="101" spans="1:17" s="3" customFormat="1" ht="34.950000000000003" customHeight="1" x14ac:dyDescent="0.25">
      <c r="A101" s="176"/>
      <c r="B101" s="177"/>
      <c r="C101" s="178"/>
      <c r="D101" s="195"/>
      <c r="E101" s="199"/>
      <c r="F101" s="200"/>
      <c r="G101" s="186"/>
      <c r="H101" s="171" t="s">
        <v>55</v>
      </c>
      <c r="I101" s="172"/>
      <c r="J101" s="5" t="s">
        <v>47</v>
      </c>
      <c r="K101" s="5">
        <v>27</v>
      </c>
      <c r="L101" s="5">
        <v>27</v>
      </c>
      <c r="M101" s="69">
        <f t="shared" si="22"/>
        <v>1.35</v>
      </c>
      <c r="N101" s="12">
        <f>L101/K101*100</f>
        <v>100</v>
      </c>
      <c r="O101" s="61"/>
      <c r="P101" s="176"/>
      <c r="Q101" s="178"/>
    </row>
    <row r="102" spans="1:17" s="3" customFormat="1" ht="34.950000000000003" customHeight="1" x14ac:dyDescent="0.25">
      <c r="A102" s="176"/>
      <c r="B102" s="177"/>
      <c r="C102" s="178"/>
      <c r="D102" s="195"/>
      <c r="E102" s="199"/>
      <c r="F102" s="200"/>
      <c r="G102" s="186"/>
      <c r="H102" s="171" t="s">
        <v>56</v>
      </c>
      <c r="I102" s="172"/>
      <c r="J102" s="5" t="s">
        <v>47</v>
      </c>
      <c r="K102" s="5">
        <v>64</v>
      </c>
      <c r="L102" s="5">
        <v>64</v>
      </c>
      <c r="M102" s="69">
        <f t="shared" si="22"/>
        <v>3.2</v>
      </c>
      <c r="N102" s="12">
        <f>L102/K102*100</f>
        <v>100</v>
      </c>
      <c r="O102" s="61"/>
      <c r="P102" s="176"/>
      <c r="Q102" s="178"/>
    </row>
    <row r="103" spans="1:17" s="3" customFormat="1" ht="34.950000000000003" customHeight="1" x14ac:dyDescent="0.25">
      <c r="A103" s="176"/>
      <c r="B103" s="177"/>
      <c r="C103" s="178"/>
      <c r="D103" s="195"/>
      <c r="E103" s="199"/>
      <c r="F103" s="200"/>
      <c r="G103" s="186"/>
      <c r="H103" s="171" t="s">
        <v>58</v>
      </c>
      <c r="I103" s="172"/>
      <c r="J103" s="5" t="s">
        <v>47</v>
      </c>
      <c r="K103" s="5">
        <v>9</v>
      </c>
      <c r="L103" s="5">
        <v>9</v>
      </c>
      <c r="M103" s="19">
        <f t="shared" si="22"/>
        <v>0.45</v>
      </c>
      <c r="N103" s="12">
        <f>L103/K103*100</f>
        <v>100</v>
      </c>
      <c r="O103" s="61"/>
      <c r="P103" s="176"/>
      <c r="Q103" s="178"/>
    </row>
    <row r="104" spans="1:17" s="3" customFormat="1" ht="34.950000000000003" customHeight="1" x14ac:dyDescent="0.25">
      <c r="A104" s="176"/>
      <c r="B104" s="177"/>
      <c r="C104" s="178"/>
      <c r="D104" s="195"/>
      <c r="E104" s="199"/>
      <c r="F104" s="200"/>
      <c r="G104" s="186"/>
      <c r="H104" s="184" t="s">
        <v>57</v>
      </c>
      <c r="I104" s="184"/>
      <c r="J104" s="5" t="s">
        <v>47</v>
      </c>
      <c r="K104" s="5">
        <v>97</v>
      </c>
      <c r="L104" s="5">
        <v>97</v>
      </c>
      <c r="M104" s="69">
        <f t="shared" si="22"/>
        <v>4.8499999999999996</v>
      </c>
      <c r="N104" s="12">
        <f>L104/K104*100</f>
        <v>100</v>
      </c>
      <c r="O104" s="61"/>
      <c r="P104" s="179"/>
      <c r="Q104" s="181"/>
    </row>
    <row r="105" spans="1:17" s="3" customFormat="1" ht="15" customHeight="1" x14ac:dyDescent="0.25">
      <c r="A105" s="234"/>
      <c r="B105" s="235"/>
      <c r="C105" s="236"/>
      <c r="D105" s="195"/>
      <c r="E105" s="199"/>
      <c r="F105" s="200"/>
      <c r="G105" s="186"/>
      <c r="H105" s="231" t="s">
        <v>86</v>
      </c>
      <c r="I105" s="232"/>
      <c r="J105" s="232"/>
      <c r="K105" s="232"/>
      <c r="L105" s="232"/>
      <c r="M105" s="232"/>
      <c r="N105" s="232"/>
      <c r="O105" s="232"/>
      <c r="P105" s="232"/>
      <c r="Q105" s="233"/>
    </row>
    <row r="106" spans="1:17" s="3" customFormat="1" ht="86.25" customHeight="1" x14ac:dyDescent="0.25">
      <c r="A106" s="234"/>
      <c r="B106" s="235"/>
      <c r="C106" s="236"/>
      <c r="D106" s="195"/>
      <c r="E106" s="199"/>
      <c r="F106" s="200"/>
      <c r="G106" s="186"/>
      <c r="H106" s="182" t="s">
        <v>60</v>
      </c>
      <c r="I106" s="183"/>
      <c r="J106" s="5" t="s">
        <v>42</v>
      </c>
      <c r="K106" s="5">
        <v>41</v>
      </c>
      <c r="L106" s="5">
        <v>45</v>
      </c>
      <c r="M106" s="69">
        <f>K106*5/100</f>
        <v>2.0499999999999998</v>
      </c>
      <c r="N106" s="12">
        <f t="shared" ref="N106:N111" si="23">L106/K106*100</f>
        <v>109.75609756097562</v>
      </c>
      <c r="O106" s="61" t="s">
        <v>201</v>
      </c>
      <c r="P106" s="173" t="s">
        <v>43</v>
      </c>
      <c r="Q106" s="175"/>
    </row>
    <row r="107" spans="1:17" s="3" customFormat="1" ht="34.950000000000003" customHeight="1" x14ac:dyDescent="0.25">
      <c r="A107" s="234"/>
      <c r="B107" s="235"/>
      <c r="C107" s="236"/>
      <c r="D107" s="195"/>
      <c r="E107" s="199"/>
      <c r="F107" s="200"/>
      <c r="G107" s="186"/>
      <c r="H107" s="182" t="s">
        <v>61</v>
      </c>
      <c r="I107" s="183"/>
      <c r="J107" s="5" t="s">
        <v>47</v>
      </c>
      <c r="K107" s="5">
        <v>100</v>
      </c>
      <c r="L107" s="5">
        <v>100</v>
      </c>
      <c r="M107" s="18">
        <f t="shared" ref="M107:M111" si="24">K107*5/100</f>
        <v>5</v>
      </c>
      <c r="N107" s="12">
        <f t="shared" si="23"/>
        <v>100</v>
      </c>
      <c r="O107" s="61"/>
      <c r="P107" s="176"/>
      <c r="Q107" s="178"/>
    </row>
    <row r="108" spans="1:17" s="3" customFormat="1" ht="34.950000000000003" customHeight="1" x14ac:dyDescent="0.25">
      <c r="A108" s="234"/>
      <c r="B108" s="235"/>
      <c r="C108" s="236"/>
      <c r="D108" s="195"/>
      <c r="E108" s="199"/>
      <c r="F108" s="200"/>
      <c r="G108" s="186"/>
      <c r="H108" s="182" t="s">
        <v>62</v>
      </c>
      <c r="I108" s="183"/>
      <c r="J108" s="5" t="s">
        <v>47</v>
      </c>
      <c r="K108" s="5">
        <v>33</v>
      </c>
      <c r="L108" s="5">
        <v>33</v>
      </c>
      <c r="M108" s="69">
        <f t="shared" si="24"/>
        <v>1.65</v>
      </c>
      <c r="N108" s="12">
        <f t="shared" si="23"/>
        <v>100</v>
      </c>
      <c r="O108" s="61"/>
      <c r="P108" s="176"/>
      <c r="Q108" s="178"/>
    </row>
    <row r="109" spans="1:17" s="3" customFormat="1" ht="34.950000000000003" customHeight="1" x14ac:dyDescent="0.25">
      <c r="A109" s="234"/>
      <c r="B109" s="235"/>
      <c r="C109" s="236"/>
      <c r="D109" s="195"/>
      <c r="E109" s="199"/>
      <c r="F109" s="200"/>
      <c r="G109" s="186"/>
      <c r="H109" s="182" t="s">
        <v>63</v>
      </c>
      <c r="I109" s="183"/>
      <c r="J109" s="4" t="s">
        <v>64</v>
      </c>
      <c r="K109" s="4">
        <v>7000</v>
      </c>
      <c r="L109" s="4">
        <v>6940</v>
      </c>
      <c r="M109" s="18">
        <f t="shared" si="24"/>
        <v>350</v>
      </c>
      <c r="N109" s="59">
        <v>100</v>
      </c>
      <c r="O109" s="61"/>
      <c r="P109" s="176"/>
      <c r="Q109" s="178"/>
    </row>
    <row r="110" spans="1:17" s="3" customFormat="1" ht="34.950000000000003" customHeight="1" x14ac:dyDescent="0.25">
      <c r="A110" s="234"/>
      <c r="B110" s="235"/>
      <c r="C110" s="236"/>
      <c r="D110" s="195"/>
      <c r="E110" s="199"/>
      <c r="F110" s="200"/>
      <c r="G110" s="186"/>
      <c r="H110" s="182" t="s">
        <v>65</v>
      </c>
      <c r="I110" s="183"/>
      <c r="J110" s="4" t="s">
        <v>64</v>
      </c>
      <c r="K110" s="4">
        <v>10</v>
      </c>
      <c r="L110" s="4">
        <v>15.2</v>
      </c>
      <c r="M110" s="18"/>
      <c r="N110" s="12"/>
      <c r="O110" s="61"/>
      <c r="P110" s="176"/>
      <c r="Q110" s="178"/>
    </row>
    <row r="111" spans="1:17" s="3" customFormat="1" ht="34.950000000000003" customHeight="1" x14ac:dyDescent="0.25">
      <c r="A111" s="234"/>
      <c r="B111" s="235"/>
      <c r="C111" s="236"/>
      <c r="D111" s="195"/>
      <c r="E111" s="199"/>
      <c r="F111" s="200"/>
      <c r="G111" s="186"/>
      <c r="H111" s="182" t="s">
        <v>66</v>
      </c>
      <c r="I111" s="183"/>
      <c r="J111" s="5" t="s">
        <v>47</v>
      </c>
      <c r="K111" s="5">
        <v>80</v>
      </c>
      <c r="L111" s="5">
        <v>80</v>
      </c>
      <c r="M111" s="18">
        <f t="shared" si="24"/>
        <v>4</v>
      </c>
      <c r="N111" s="12">
        <f t="shared" si="23"/>
        <v>100</v>
      </c>
      <c r="O111" s="61"/>
      <c r="P111" s="179"/>
      <c r="Q111" s="181"/>
    </row>
    <row r="112" spans="1:17" s="3" customFormat="1" ht="15" customHeight="1" x14ac:dyDescent="0.25">
      <c r="A112" s="168" t="s">
        <v>88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70"/>
    </row>
    <row r="113" spans="1:17" s="3" customFormat="1" ht="34.950000000000003" customHeight="1" x14ac:dyDescent="0.25">
      <c r="A113" s="173" t="s">
        <v>90</v>
      </c>
      <c r="B113" s="174"/>
      <c r="C113" s="175"/>
      <c r="D113" s="194">
        <v>18218178.010000002</v>
      </c>
      <c r="E113" s="197">
        <v>17941631.030000001</v>
      </c>
      <c r="F113" s="198"/>
      <c r="G113" s="185">
        <f>E113/D113*100</f>
        <v>98.482027237585442</v>
      </c>
      <c r="H113" s="182" t="s">
        <v>41</v>
      </c>
      <c r="I113" s="183"/>
      <c r="J113" s="5" t="s">
        <v>42</v>
      </c>
      <c r="K113" s="5">
        <v>135</v>
      </c>
      <c r="L113" s="5">
        <v>133</v>
      </c>
      <c r="M113" s="69">
        <f>K113*5/100</f>
        <v>6.75</v>
      </c>
      <c r="N113" s="58">
        <v>100</v>
      </c>
      <c r="O113" s="61"/>
      <c r="P113" s="173" t="s">
        <v>43</v>
      </c>
      <c r="Q113" s="175"/>
    </row>
    <row r="114" spans="1:17" s="3" customFormat="1" ht="34.950000000000003" customHeight="1" x14ac:dyDescent="0.25">
      <c r="A114" s="176"/>
      <c r="B114" s="177"/>
      <c r="C114" s="178"/>
      <c r="D114" s="195"/>
      <c r="E114" s="199"/>
      <c r="F114" s="200"/>
      <c r="G114" s="186"/>
      <c r="H114" s="182" t="s">
        <v>44</v>
      </c>
      <c r="I114" s="183"/>
      <c r="J114" s="5" t="s">
        <v>45</v>
      </c>
      <c r="K114" s="5">
        <v>115</v>
      </c>
      <c r="L114" s="5">
        <v>115</v>
      </c>
      <c r="M114" s="69">
        <f t="shared" ref="M114:M126" si="25">K114*5/100</f>
        <v>5.75</v>
      </c>
      <c r="N114" s="58">
        <f>L114/K114*100</f>
        <v>100</v>
      </c>
      <c r="O114" s="61"/>
      <c r="P114" s="176"/>
      <c r="Q114" s="178"/>
    </row>
    <row r="115" spans="1:17" s="3" customFormat="1" ht="34.950000000000003" customHeight="1" x14ac:dyDescent="0.25">
      <c r="A115" s="176"/>
      <c r="B115" s="177"/>
      <c r="C115" s="178"/>
      <c r="D115" s="195"/>
      <c r="E115" s="199"/>
      <c r="F115" s="200"/>
      <c r="G115" s="186"/>
      <c r="H115" s="182" t="s">
        <v>46</v>
      </c>
      <c r="I115" s="183"/>
      <c r="J115" s="5" t="s">
        <v>47</v>
      </c>
      <c r="K115" s="5">
        <v>100</v>
      </c>
      <c r="L115" s="5">
        <v>100</v>
      </c>
      <c r="M115" s="69">
        <f t="shared" si="25"/>
        <v>5</v>
      </c>
      <c r="N115" s="58">
        <f>L115/K115*100</f>
        <v>100</v>
      </c>
      <c r="O115" s="61"/>
      <c r="P115" s="176"/>
      <c r="Q115" s="178"/>
    </row>
    <row r="116" spans="1:17" s="3" customFormat="1" ht="34.950000000000003" customHeight="1" x14ac:dyDescent="0.25">
      <c r="A116" s="176"/>
      <c r="B116" s="177"/>
      <c r="C116" s="178"/>
      <c r="D116" s="195"/>
      <c r="E116" s="199"/>
      <c r="F116" s="200"/>
      <c r="G116" s="186"/>
      <c r="H116" s="182" t="s">
        <v>48</v>
      </c>
      <c r="I116" s="183"/>
      <c r="J116" s="5" t="s">
        <v>47</v>
      </c>
      <c r="K116" s="5">
        <v>79</v>
      </c>
      <c r="L116" s="5">
        <v>79</v>
      </c>
      <c r="M116" s="69">
        <f t="shared" si="25"/>
        <v>3.95</v>
      </c>
      <c r="N116" s="58">
        <f>L116/K116*100</f>
        <v>100</v>
      </c>
      <c r="O116" s="61"/>
      <c r="P116" s="176"/>
      <c r="Q116" s="178"/>
    </row>
    <row r="117" spans="1:17" s="3" customFormat="1" ht="34.950000000000003" customHeight="1" x14ac:dyDescent="0.25">
      <c r="A117" s="176"/>
      <c r="B117" s="177"/>
      <c r="C117" s="178"/>
      <c r="D117" s="195"/>
      <c r="E117" s="199"/>
      <c r="F117" s="200"/>
      <c r="G117" s="186"/>
      <c r="H117" s="182" t="s">
        <v>49</v>
      </c>
      <c r="I117" s="183"/>
      <c r="J117" s="4" t="s">
        <v>47</v>
      </c>
      <c r="K117" s="4">
        <v>100</v>
      </c>
      <c r="L117" s="4">
        <v>100</v>
      </c>
      <c r="M117" s="69">
        <f t="shared" si="25"/>
        <v>5</v>
      </c>
      <c r="N117" s="58">
        <f>L117/K117*100</f>
        <v>100</v>
      </c>
      <c r="O117" s="61"/>
      <c r="P117" s="176"/>
      <c r="Q117" s="178"/>
    </row>
    <row r="118" spans="1:17" s="3" customFormat="1" ht="34.950000000000003" customHeight="1" x14ac:dyDescent="0.25">
      <c r="A118" s="176"/>
      <c r="B118" s="177"/>
      <c r="C118" s="178"/>
      <c r="D118" s="195"/>
      <c r="E118" s="199"/>
      <c r="F118" s="200"/>
      <c r="G118" s="186"/>
      <c r="H118" s="182" t="s">
        <v>50</v>
      </c>
      <c r="I118" s="183"/>
      <c r="J118" s="5"/>
      <c r="K118" s="5"/>
      <c r="L118" s="5"/>
      <c r="M118" s="69"/>
      <c r="N118" s="12"/>
      <c r="O118" s="61"/>
      <c r="P118" s="176"/>
      <c r="Q118" s="178"/>
    </row>
    <row r="119" spans="1:17" s="3" customFormat="1" ht="34.950000000000003" customHeight="1" x14ac:dyDescent="0.25">
      <c r="A119" s="176"/>
      <c r="B119" s="177"/>
      <c r="C119" s="178"/>
      <c r="D119" s="195"/>
      <c r="E119" s="199"/>
      <c r="F119" s="200"/>
      <c r="G119" s="186"/>
      <c r="H119" s="171" t="s">
        <v>51</v>
      </c>
      <c r="I119" s="172"/>
      <c r="J119" s="5" t="s">
        <v>47</v>
      </c>
      <c r="K119" s="5">
        <v>56</v>
      </c>
      <c r="L119" s="5">
        <v>56</v>
      </c>
      <c r="M119" s="69">
        <f t="shared" si="25"/>
        <v>2.8</v>
      </c>
      <c r="N119" s="12">
        <f>L119/K119*100</f>
        <v>100</v>
      </c>
      <c r="O119" s="61"/>
      <c r="P119" s="176"/>
      <c r="Q119" s="178"/>
    </row>
    <row r="120" spans="1:17" s="3" customFormat="1" ht="34.950000000000003" customHeight="1" x14ac:dyDescent="0.25">
      <c r="A120" s="176"/>
      <c r="B120" s="177"/>
      <c r="C120" s="178"/>
      <c r="D120" s="195"/>
      <c r="E120" s="199"/>
      <c r="F120" s="200"/>
      <c r="G120" s="186"/>
      <c r="H120" s="171" t="s">
        <v>52</v>
      </c>
      <c r="I120" s="172"/>
      <c r="J120" s="5" t="s">
        <v>47</v>
      </c>
      <c r="K120" s="5">
        <v>44</v>
      </c>
      <c r="L120" s="5">
        <v>44</v>
      </c>
      <c r="M120" s="69">
        <f t="shared" si="25"/>
        <v>2.2000000000000002</v>
      </c>
      <c r="N120" s="12">
        <f>L120/K120*100</f>
        <v>100</v>
      </c>
      <c r="O120" s="61"/>
      <c r="P120" s="176"/>
      <c r="Q120" s="178"/>
    </row>
    <row r="121" spans="1:17" s="3" customFormat="1" ht="34.950000000000003" customHeight="1" x14ac:dyDescent="0.25">
      <c r="A121" s="176"/>
      <c r="B121" s="177"/>
      <c r="C121" s="178"/>
      <c r="D121" s="195"/>
      <c r="E121" s="199"/>
      <c r="F121" s="200"/>
      <c r="G121" s="186"/>
      <c r="H121" s="171" t="s">
        <v>53</v>
      </c>
      <c r="I121" s="172"/>
      <c r="J121" s="5" t="s">
        <v>47</v>
      </c>
      <c r="K121" s="5"/>
      <c r="L121" s="5"/>
      <c r="M121" s="69"/>
      <c r="N121" s="12"/>
      <c r="O121" s="61"/>
      <c r="P121" s="176"/>
      <c r="Q121" s="178"/>
    </row>
    <row r="122" spans="1:17" s="3" customFormat="1" ht="34.950000000000003" customHeight="1" x14ac:dyDescent="0.25">
      <c r="A122" s="176"/>
      <c r="B122" s="177"/>
      <c r="C122" s="178"/>
      <c r="D122" s="195"/>
      <c r="E122" s="199"/>
      <c r="F122" s="200"/>
      <c r="G122" s="186"/>
      <c r="H122" s="171" t="s">
        <v>54</v>
      </c>
      <c r="I122" s="172"/>
      <c r="J122" s="5"/>
      <c r="K122" s="5"/>
      <c r="L122" s="5"/>
      <c r="M122" s="69"/>
      <c r="N122" s="12"/>
      <c r="O122" s="61"/>
      <c r="P122" s="176"/>
      <c r="Q122" s="178"/>
    </row>
    <row r="123" spans="1:17" s="3" customFormat="1" ht="34.950000000000003" customHeight="1" x14ac:dyDescent="0.25">
      <c r="A123" s="176"/>
      <c r="B123" s="177"/>
      <c r="C123" s="178"/>
      <c r="D123" s="195"/>
      <c r="E123" s="199"/>
      <c r="F123" s="200"/>
      <c r="G123" s="186"/>
      <c r="H123" s="171" t="s">
        <v>55</v>
      </c>
      <c r="I123" s="172"/>
      <c r="J123" s="5" t="s">
        <v>47</v>
      </c>
      <c r="K123" s="5">
        <v>66</v>
      </c>
      <c r="L123" s="5">
        <v>66</v>
      </c>
      <c r="M123" s="69">
        <f t="shared" si="25"/>
        <v>3.3</v>
      </c>
      <c r="N123" s="12">
        <v>100</v>
      </c>
      <c r="O123" s="61"/>
      <c r="P123" s="176"/>
      <c r="Q123" s="178"/>
    </row>
    <row r="124" spans="1:17" s="3" customFormat="1" ht="34.950000000000003" customHeight="1" x14ac:dyDescent="0.25">
      <c r="A124" s="176"/>
      <c r="B124" s="177"/>
      <c r="C124" s="178"/>
      <c r="D124" s="195"/>
      <c r="E124" s="199"/>
      <c r="F124" s="200"/>
      <c r="G124" s="186"/>
      <c r="H124" s="171" t="s">
        <v>56</v>
      </c>
      <c r="I124" s="172"/>
      <c r="J124" s="5" t="s">
        <v>47</v>
      </c>
      <c r="K124" s="5">
        <v>34</v>
      </c>
      <c r="L124" s="5">
        <v>34</v>
      </c>
      <c r="M124" s="69">
        <f t="shared" si="25"/>
        <v>1.7</v>
      </c>
      <c r="N124" s="12">
        <f>L124/K124*100</f>
        <v>100</v>
      </c>
      <c r="O124" s="61"/>
      <c r="P124" s="176"/>
      <c r="Q124" s="178"/>
    </row>
    <row r="125" spans="1:17" s="3" customFormat="1" ht="34.950000000000003" customHeight="1" x14ac:dyDescent="0.25">
      <c r="A125" s="176"/>
      <c r="B125" s="177"/>
      <c r="C125" s="178"/>
      <c r="D125" s="195"/>
      <c r="E125" s="199"/>
      <c r="F125" s="200"/>
      <c r="G125" s="186"/>
      <c r="H125" s="171" t="s">
        <v>53</v>
      </c>
      <c r="I125" s="172"/>
      <c r="J125" s="5" t="s">
        <v>47</v>
      </c>
      <c r="K125" s="5"/>
      <c r="L125" s="5"/>
      <c r="M125" s="69"/>
      <c r="N125" s="12"/>
      <c r="O125" s="61"/>
      <c r="P125" s="176"/>
      <c r="Q125" s="178"/>
    </row>
    <row r="126" spans="1:17" s="3" customFormat="1" ht="34.950000000000003" customHeight="1" x14ac:dyDescent="0.25">
      <c r="A126" s="176"/>
      <c r="B126" s="177"/>
      <c r="C126" s="178"/>
      <c r="D126" s="195"/>
      <c r="E126" s="199"/>
      <c r="F126" s="200"/>
      <c r="G126" s="186"/>
      <c r="H126" s="184" t="s">
        <v>57</v>
      </c>
      <c r="I126" s="184"/>
      <c r="J126" s="5" t="s">
        <v>47</v>
      </c>
      <c r="K126" s="5">
        <v>96</v>
      </c>
      <c r="L126" s="5">
        <v>96</v>
      </c>
      <c r="M126" s="69">
        <f t="shared" si="25"/>
        <v>4.8</v>
      </c>
      <c r="N126" s="12">
        <f>L126/K126*100</f>
        <v>100</v>
      </c>
      <c r="O126" s="61"/>
      <c r="P126" s="179"/>
      <c r="Q126" s="181"/>
    </row>
    <row r="127" spans="1:17" s="3" customFormat="1" ht="17.399999999999999" customHeight="1" x14ac:dyDescent="0.25">
      <c r="A127" s="188"/>
      <c r="B127" s="189"/>
      <c r="C127" s="190"/>
      <c r="D127" s="195"/>
      <c r="E127" s="199"/>
      <c r="F127" s="200"/>
      <c r="G127" s="186"/>
      <c r="H127" s="203" t="s">
        <v>89</v>
      </c>
      <c r="I127" s="204"/>
      <c r="J127" s="204"/>
      <c r="K127" s="204"/>
      <c r="L127" s="204"/>
      <c r="M127" s="204"/>
      <c r="N127" s="204"/>
      <c r="O127" s="204"/>
      <c r="P127" s="204"/>
      <c r="Q127" s="205"/>
    </row>
    <row r="128" spans="1:17" s="3" customFormat="1" ht="34.950000000000003" customHeight="1" x14ac:dyDescent="0.25">
      <c r="A128" s="188"/>
      <c r="B128" s="189"/>
      <c r="C128" s="190"/>
      <c r="D128" s="195"/>
      <c r="E128" s="199"/>
      <c r="F128" s="200"/>
      <c r="G128" s="186"/>
      <c r="H128" s="182" t="s">
        <v>60</v>
      </c>
      <c r="I128" s="183"/>
      <c r="J128" s="5" t="s">
        <v>42</v>
      </c>
      <c r="K128" s="5">
        <v>82</v>
      </c>
      <c r="L128" s="5">
        <v>79</v>
      </c>
      <c r="M128" s="69">
        <f>K128*5/100</f>
        <v>4.0999999999999996</v>
      </c>
      <c r="N128" s="12">
        <v>100</v>
      </c>
      <c r="O128" s="61"/>
      <c r="P128" s="173" t="s">
        <v>43</v>
      </c>
      <c r="Q128" s="175"/>
    </row>
    <row r="129" spans="1:17" s="3" customFormat="1" ht="34.950000000000003" customHeight="1" x14ac:dyDescent="0.25">
      <c r="A129" s="188"/>
      <c r="B129" s="189"/>
      <c r="C129" s="190"/>
      <c r="D129" s="195"/>
      <c r="E129" s="199"/>
      <c r="F129" s="200"/>
      <c r="G129" s="186"/>
      <c r="H129" s="182" t="s">
        <v>61</v>
      </c>
      <c r="I129" s="183"/>
      <c r="J129" s="5" t="s">
        <v>47</v>
      </c>
      <c r="K129" s="5">
        <v>100</v>
      </c>
      <c r="L129" s="5">
        <v>100</v>
      </c>
      <c r="M129" s="69">
        <f t="shared" ref="M129:M133" si="26">K129*5/100</f>
        <v>5</v>
      </c>
      <c r="N129" s="12">
        <f t="shared" ref="N129:N133" si="27">L129/K129*100</f>
        <v>100</v>
      </c>
      <c r="O129" s="61"/>
      <c r="P129" s="176"/>
      <c r="Q129" s="178"/>
    </row>
    <row r="130" spans="1:17" s="3" customFormat="1" ht="34.950000000000003" customHeight="1" x14ac:dyDescent="0.25">
      <c r="A130" s="188"/>
      <c r="B130" s="189"/>
      <c r="C130" s="190"/>
      <c r="D130" s="195"/>
      <c r="E130" s="199"/>
      <c r="F130" s="200"/>
      <c r="G130" s="186"/>
      <c r="H130" s="182" t="s">
        <v>62</v>
      </c>
      <c r="I130" s="183"/>
      <c r="J130" s="5" t="s">
        <v>47</v>
      </c>
      <c r="K130" s="5">
        <v>40</v>
      </c>
      <c r="L130" s="5">
        <v>40</v>
      </c>
      <c r="M130" s="69">
        <f t="shared" si="26"/>
        <v>2</v>
      </c>
      <c r="N130" s="12">
        <f t="shared" si="27"/>
        <v>100</v>
      </c>
      <c r="O130" s="61"/>
      <c r="P130" s="176"/>
      <c r="Q130" s="178"/>
    </row>
    <row r="131" spans="1:17" s="3" customFormat="1" ht="34.950000000000003" customHeight="1" x14ac:dyDescent="0.25">
      <c r="A131" s="188"/>
      <c r="B131" s="189"/>
      <c r="C131" s="190"/>
      <c r="D131" s="195"/>
      <c r="E131" s="199"/>
      <c r="F131" s="200"/>
      <c r="G131" s="186"/>
      <c r="H131" s="182" t="s">
        <v>63</v>
      </c>
      <c r="I131" s="183"/>
      <c r="J131" s="4" t="s">
        <v>64</v>
      </c>
      <c r="K131" s="4">
        <v>10300</v>
      </c>
      <c r="L131" s="4">
        <v>10556</v>
      </c>
      <c r="M131" s="69">
        <f t="shared" si="26"/>
        <v>515</v>
      </c>
      <c r="N131" s="12">
        <f t="shared" si="27"/>
        <v>102.48543689320388</v>
      </c>
      <c r="O131" s="61" t="s">
        <v>202</v>
      </c>
      <c r="P131" s="176"/>
      <c r="Q131" s="178"/>
    </row>
    <row r="132" spans="1:17" s="3" customFormat="1" ht="34.950000000000003" customHeight="1" x14ac:dyDescent="0.25">
      <c r="A132" s="188"/>
      <c r="B132" s="189"/>
      <c r="C132" s="190"/>
      <c r="D132" s="195"/>
      <c r="E132" s="199"/>
      <c r="F132" s="200"/>
      <c r="G132" s="186"/>
      <c r="H132" s="182" t="s">
        <v>65</v>
      </c>
      <c r="I132" s="183"/>
      <c r="J132" s="4" t="s">
        <v>64</v>
      </c>
      <c r="K132" s="4">
        <v>22</v>
      </c>
      <c r="L132" s="4">
        <v>22</v>
      </c>
      <c r="M132" s="69"/>
      <c r="N132" s="12"/>
      <c r="O132" s="61"/>
      <c r="P132" s="176"/>
      <c r="Q132" s="178"/>
    </row>
    <row r="133" spans="1:17" s="3" customFormat="1" ht="34.950000000000003" customHeight="1" x14ac:dyDescent="0.25">
      <c r="A133" s="191"/>
      <c r="B133" s="192"/>
      <c r="C133" s="193"/>
      <c r="D133" s="196"/>
      <c r="E133" s="201"/>
      <c r="F133" s="202"/>
      <c r="G133" s="187"/>
      <c r="H133" s="182" t="s">
        <v>66</v>
      </c>
      <c r="I133" s="183"/>
      <c r="J133" s="5" t="s">
        <v>47</v>
      </c>
      <c r="K133" s="5">
        <v>90</v>
      </c>
      <c r="L133" s="5">
        <v>90</v>
      </c>
      <c r="M133" s="69">
        <f t="shared" si="26"/>
        <v>4.5</v>
      </c>
      <c r="N133" s="12">
        <f t="shared" si="27"/>
        <v>100</v>
      </c>
      <c r="O133" s="61"/>
      <c r="P133" s="179"/>
      <c r="Q133" s="181"/>
    </row>
    <row r="134" spans="1:17" s="3" customFormat="1" ht="15" customHeight="1" x14ac:dyDescent="0.25">
      <c r="A134" s="168" t="s">
        <v>92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70"/>
    </row>
    <row r="135" spans="1:17" s="3" customFormat="1" ht="34.950000000000003" customHeight="1" x14ac:dyDescent="0.25">
      <c r="A135" s="173" t="s">
        <v>91</v>
      </c>
      <c r="B135" s="174"/>
      <c r="C135" s="175"/>
      <c r="D135" s="237">
        <v>16834549.109999999</v>
      </c>
      <c r="E135" s="238">
        <v>16562694.92</v>
      </c>
      <c r="F135" s="239"/>
      <c r="G135" s="185">
        <f>E135/D135*100</f>
        <v>98.385141245995626</v>
      </c>
      <c r="H135" s="182" t="s">
        <v>41</v>
      </c>
      <c r="I135" s="183"/>
      <c r="J135" s="5" t="s">
        <v>42</v>
      </c>
      <c r="K135" s="5">
        <v>266</v>
      </c>
      <c r="L135" s="5">
        <v>265</v>
      </c>
      <c r="M135" s="69">
        <f>K135*5/100</f>
        <v>13.3</v>
      </c>
      <c r="N135" s="58">
        <v>100</v>
      </c>
      <c r="O135" s="61"/>
      <c r="P135" s="173" t="s">
        <v>43</v>
      </c>
      <c r="Q135" s="175"/>
    </row>
    <row r="136" spans="1:17" s="3" customFormat="1" ht="45.75" customHeight="1" x14ac:dyDescent="0.25">
      <c r="A136" s="176"/>
      <c r="B136" s="177"/>
      <c r="C136" s="178"/>
      <c r="D136" s="195"/>
      <c r="E136" s="199"/>
      <c r="F136" s="200"/>
      <c r="G136" s="186"/>
      <c r="H136" s="182" t="s">
        <v>44</v>
      </c>
      <c r="I136" s="183"/>
      <c r="J136" s="5" t="s">
        <v>45</v>
      </c>
      <c r="K136" s="5">
        <v>200</v>
      </c>
      <c r="L136" s="5">
        <v>80</v>
      </c>
      <c r="M136" s="69">
        <f t="shared" ref="M136:M148" si="28">K136*5/100</f>
        <v>10</v>
      </c>
      <c r="N136" s="12">
        <f>L136/K136*100</f>
        <v>40</v>
      </c>
      <c r="O136" s="61" t="s">
        <v>203</v>
      </c>
      <c r="P136" s="176"/>
      <c r="Q136" s="178"/>
    </row>
    <row r="137" spans="1:17" s="3" customFormat="1" ht="34.950000000000003" customHeight="1" x14ac:dyDescent="0.25">
      <c r="A137" s="176"/>
      <c r="B137" s="177"/>
      <c r="C137" s="178"/>
      <c r="D137" s="195"/>
      <c r="E137" s="199"/>
      <c r="F137" s="200"/>
      <c r="G137" s="186"/>
      <c r="H137" s="182" t="s">
        <v>46</v>
      </c>
      <c r="I137" s="183"/>
      <c r="J137" s="5" t="s">
        <v>47</v>
      </c>
      <c r="K137" s="5">
        <v>100</v>
      </c>
      <c r="L137" s="5">
        <v>100</v>
      </c>
      <c r="M137" s="69">
        <f t="shared" si="28"/>
        <v>5</v>
      </c>
      <c r="N137" s="12">
        <f>L137/K137*100</f>
        <v>100</v>
      </c>
      <c r="O137" s="61"/>
      <c r="P137" s="176"/>
      <c r="Q137" s="178"/>
    </row>
    <row r="138" spans="1:17" s="3" customFormat="1" ht="34.950000000000003" customHeight="1" x14ac:dyDescent="0.25">
      <c r="A138" s="176"/>
      <c r="B138" s="177"/>
      <c r="C138" s="178"/>
      <c r="D138" s="195"/>
      <c r="E138" s="199"/>
      <c r="F138" s="200"/>
      <c r="G138" s="186"/>
      <c r="H138" s="182" t="s">
        <v>48</v>
      </c>
      <c r="I138" s="183"/>
      <c r="J138" s="5" t="s">
        <v>47</v>
      </c>
      <c r="K138" s="5">
        <v>100</v>
      </c>
      <c r="L138" s="5">
        <v>100</v>
      </c>
      <c r="M138" s="69">
        <f t="shared" si="28"/>
        <v>5</v>
      </c>
      <c r="N138" s="12">
        <f>L138/K138*100</f>
        <v>100</v>
      </c>
      <c r="O138" s="61"/>
      <c r="P138" s="176"/>
      <c r="Q138" s="178"/>
    </row>
    <row r="139" spans="1:17" s="3" customFormat="1" ht="34.950000000000003" customHeight="1" x14ac:dyDescent="0.25">
      <c r="A139" s="176"/>
      <c r="B139" s="177"/>
      <c r="C139" s="178"/>
      <c r="D139" s="195"/>
      <c r="E139" s="199"/>
      <c r="F139" s="200"/>
      <c r="G139" s="186"/>
      <c r="H139" s="171" t="s">
        <v>49</v>
      </c>
      <c r="I139" s="172"/>
      <c r="J139" s="4" t="s">
        <v>47</v>
      </c>
      <c r="K139" s="4">
        <v>100</v>
      </c>
      <c r="L139" s="4">
        <v>100</v>
      </c>
      <c r="M139" s="69">
        <f t="shared" si="28"/>
        <v>5</v>
      </c>
      <c r="N139" s="12">
        <f>L139/K139*100</f>
        <v>100</v>
      </c>
      <c r="O139" s="61"/>
      <c r="P139" s="176"/>
      <c r="Q139" s="178"/>
    </row>
    <row r="140" spans="1:17" s="3" customFormat="1" ht="34.950000000000003" customHeight="1" x14ac:dyDescent="0.25">
      <c r="A140" s="176"/>
      <c r="B140" s="177"/>
      <c r="C140" s="178"/>
      <c r="D140" s="195"/>
      <c r="E140" s="199"/>
      <c r="F140" s="200"/>
      <c r="G140" s="186"/>
      <c r="H140" s="171" t="s">
        <v>50</v>
      </c>
      <c r="I140" s="172"/>
      <c r="J140" s="5"/>
      <c r="K140" s="5"/>
      <c r="L140" s="5"/>
      <c r="M140" s="69"/>
      <c r="N140" s="12"/>
      <c r="O140" s="61"/>
      <c r="P140" s="176"/>
      <c r="Q140" s="178"/>
    </row>
    <row r="141" spans="1:17" s="3" customFormat="1" ht="34.950000000000003" customHeight="1" x14ac:dyDescent="0.25">
      <c r="A141" s="176"/>
      <c r="B141" s="177"/>
      <c r="C141" s="178"/>
      <c r="D141" s="195"/>
      <c r="E141" s="199"/>
      <c r="F141" s="200"/>
      <c r="G141" s="186"/>
      <c r="H141" s="171" t="s">
        <v>51</v>
      </c>
      <c r="I141" s="172"/>
      <c r="J141" s="5" t="s">
        <v>47</v>
      </c>
      <c r="K141" s="5">
        <v>56</v>
      </c>
      <c r="L141" s="5">
        <v>56</v>
      </c>
      <c r="M141" s="69">
        <f t="shared" si="28"/>
        <v>2.8</v>
      </c>
      <c r="N141" s="12">
        <f>L141/K141*100</f>
        <v>100</v>
      </c>
      <c r="O141" s="61"/>
      <c r="P141" s="176"/>
      <c r="Q141" s="178"/>
    </row>
    <row r="142" spans="1:17" s="3" customFormat="1" ht="34.950000000000003" customHeight="1" x14ac:dyDescent="0.25">
      <c r="A142" s="176"/>
      <c r="B142" s="177"/>
      <c r="C142" s="178"/>
      <c r="D142" s="195"/>
      <c r="E142" s="199"/>
      <c r="F142" s="200"/>
      <c r="G142" s="186"/>
      <c r="H142" s="171" t="s">
        <v>52</v>
      </c>
      <c r="I142" s="172"/>
      <c r="J142" s="5" t="s">
        <v>47</v>
      </c>
      <c r="K142" s="5">
        <v>44</v>
      </c>
      <c r="L142" s="5">
        <v>44</v>
      </c>
      <c r="M142" s="69">
        <f t="shared" si="28"/>
        <v>2.2000000000000002</v>
      </c>
      <c r="N142" s="12">
        <f>L142/K142*100</f>
        <v>100</v>
      </c>
      <c r="O142" s="61"/>
      <c r="P142" s="176"/>
      <c r="Q142" s="178"/>
    </row>
    <row r="143" spans="1:17" s="3" customFormat="1" ht="34.950000000000003" customHeight="1" x14ac:dyDescent="0.25">
      <c r="A143" s="176"/>
      <c r="B143" s="177"/>
      <c r="C143" s="178"/>
      <c r="D143" s="195"/>
      <c r="E143" s="199"/>
      <c r="F143" s="200"/>
      <c r="G143" s="186"/>
      <c r="H143" s="171" t="s">
        <v>53</v>
      </c>
      <c r="I143" s="172"/>
      <c r="J143" s="5" t="s">
        <v>47</v>
      </c>
      <c r="K143" s="5"/>
      <c r="L143" s="5"/>
      <c r="M143" s="69"/>
      <c r="N143" s="12"/>
      <c r="O143" s="61"/>
      <c r="P143" s="176"/>
      <c r="Q143" s="178"/>
    </row>
    <row r="144" spans="1:17" s="3" customFormat="1" ht="34.950000000000003" customHeight="1" x14ac:dyDescent="0.25">
      <c r="A144" s="176"/>
      <c r="B144" s="177"/>
      <c r="C144" s="178"/>
      <c r="D144" s="195"/>
      <c r="E144" s="199"/>
      <c r="F144" s="200"/>
      <c r="G144" s="186"/>
      <c r="H144" s="171" t="s">
        <v>54</v>
      </c>
      <c r="I144" s="172"/>
      <c r="J144" s="5"/>
      <c r="K144" s="5"/>
      <c r="L144" s="5"/>
      <c r="M144" s="69"/>
      <c r="N144" s="12"/>
      <c r="O144" s="61"/>
      <c r="P144" s="176"/>
      <c r="Q144" s="178"/>
    </row>
    <row r="145" spans="1:17" s="3" customFormat="1" ht="34.950000000000003" customHeight="1" x14ac:dyDescent="0.25">
      <c r="A145" s="176"/>
      <c r="B145" s="177"/>
      <c r="C145" s="178"/>
      <c r="D145" s="195"/>
      <c r="E145" s="199"/>
      <c r="F145" s="200"/>
      <c r="G145" s="186"/>
      <c r="H145" s="171" t="s">
        <v>55</v>
      </c>
      <c r="I145" s="172"/>
      <c r="J145" s="5" t="s">
        <v>47</v>
      </c>
      <c r="K145" s="5"/>
      <c r="L145" s="5"/>
      <c r="M145" s="69"/>
      <c r="N145" s="12"/>
      <c r="O145" s="61"/>
      <c r="P145" s="176"/>
      <c r="Q145" s="178"/>
    </row>
    <row r="146" spans="1:17" s="3" customFormat="1" ht="34.950000000000003" customHeight="1" x14ac:dyDescent="0.25">
      <c r="A146" s="176"/>
      <c r="B146" s="177"/>
      <c r="C146" s="178"/>
      <c r="D146" s="195"/>
      <c r="E146" s="199"/>
      <c r="F146" s="200"/>
      <c r="G146" s="186"/>
      <c r="H146" s="171" t="s">
        <v>56</v>
      </c>
      <c r="I146" s="172"/>
      <c r="J146" s="5" t="s">
        <v>47</v>
      </c>
      <c r="K146" s="5">
        <v>67</v>
      </c>
      <c r="L146" s="5">
        <v>67</v>
      </c>
      <c r="M146" s="69">
        <f t="shared" si="28"/>
        <v>3.35</v>
      </c>
      <c r="N146" s="12">
        <f>L146/K146*100</f>
        <v>100</v>
      </c>
      <c r="O146" s="61"/>
      <c r="P146" s="176"/>
      <c r="Q146" s="178"/>
    </row>
    <row r="147" spans="1:17" s="3" customFormat="1" ht="34.950000000000003" customHeight="1" x14ac:dyDescent="0.25">
      <c r="A147" s="176"/>
      <c r="B147" s="177"/>
      <c r="C147" s="178"/>
      <c r="D147" s="195"/>
      <c r="E147" s="199"/>
      <c r="F147" s="200"/>
      <c r="G147" s="186"/>
      <c r="H147" s="171" t="s">
        <v>53</v>
      </c>
      <c r="I147" s="172"/>
      <c r="J147" s="5" t="s">
        <v>47</v>
      </c>
      <c r="K147" s="5"/>
      <c r="L147" s="5"/>
      <c r="M147" s="69"/>
      <c r="N147" s="12"/>
      <c r="O147" s="61"/>
      <c r="P147" s="176"/>
      <c r="Q147" s="178"/>
    </row>
    <row r="148" spans="1:17" s="3" customFormat="1" ht="34.950000000000003" customHeight="1" x14ac:dyDescent="0.25">
      <c r="A148" s="176"/>
      <c r="B148" s="177"/>
      <c r="C148" s="178"/>
      <c r="D148" s="195"/>
      <c r="E148" s="199"/>
      <c r="F148" s="200"/>
      <c r="G148" s="186"/>
      <c r="H148" s="184" t="s">
        <v>57</v>
      </c>
      <c r="I148" s="184"/>
      <c r="J148" s="5" t="s">
        <v>47</v>
      </c>
      <c r="K148" s="5">
        <v>99</v>
      </c>
      <c r="L148" s="5">
        <v>99</v>
      </c>
      <c r="M148" s="69">
        <f t="shared" si="28"/>
        <v>4.95</v>
      </c>
      <c r="N148" s="12">
        <f>L148/K148*100</f>
        <v>100</v>
      </c>
      <c r="O148" s="61"/>
      <c r="P148" s="176"/>
      <c r="Q148" s="178"/>
    </row>
    <row r="149" spans="1:17" s="3" customFormat="1" ht="34.950000000000003" customHeight="1" x14ac:dyDescent="0.25">
      <c r="A149" s="179"/>
      <c r="B149" s="180"/>
      <c r="C149" s="181"/>
      <c r="D149" s="196"/>
      <c r="E149" s="201"/>
      <c r="F149" s="202"/>
      <c r="G149" s="187"/>
      <c r="H149" s="184" t="s">
        <v>67</v>
      </c>
      <c r="I149" s="184"/>
      <c r="J149" s="5" t="s">
        <v>47</v>
      </c>
      <c r="K149" s="5"/>
      <c r="L149" s="5"/>
      <c r="M149" s="69"/>
      <c r="N149" s="12"/>
      <c r="O149" s="61"/>
      <c r="P149" s="179"/>
      <c r="Q149" s="181"/>
    </row>
    <row r="150" spans="1:17" s="3" customFormat="1" ht="15" customHeight="1" x14ac:dyDescent="0.25">
      <c r="A150" s="168" t="s">
        <v>93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70"/>
    </row>
    <row r="151" spans="1:17" s="3" customFormat="1" ht="34.950000000000003" customHeight="1" x14ac:dyDescent="0.25">
      <c r="A151" s="173" t="s">
        <v>40</v>
      </c>
      <c r="B151" s="174"/>
      <c r="C151" s="175"/>
      <c r="D151" s="237">
        <v>10531554.25</v>
      </c>
      <c r="E151" s="238">
        <v>10396120.83</v>
      </c>
      <c r="F151" s="239"/>
      <c r="G151" s="185">
        <f>E151/D151*100</f>
        <v>98.714022481534485</v>
      </c>
      <c r="H151" s="182" t="s">
        <v>41</v>
      </c>
      <c r="I151" s="183"/>
      <c r="J151" s="5" t="s">
        <v>42</v>
      </c>
      <c r="K151" s="5">
        <v>144</v>
      </c>
      <c r="L151" s="5">
        <v>141</v>
      </c>
      <c r="M151" s="69">
        <f>K151*5/100</f>
        <v>7.2</v>
      </c>
      <c r="N151" s="12">
        <v>100</v>
      </c>
      <c r="O151" s="61"/>
      <c r="P151" s="173" t="s">
        <v>43</v>
      </c>
      <c r="Q151" s="175"/>
    </row>
    <row r="152" spans="1:17" s="3" customFormat="1" ht="34.950000000000003" customHeight="1" x14ac:dyDescent="0.25">
      <c r="A152" s="176"/>
      <c r="B152" s="177"/>
      <c r="C152" s="178"/>
      <c r="D152" s="195"/>
      <c r="E152" s="199"/>
      <c r="F152" s="200"/>
      <c r="G152" s="186"/>
      <c r="H152" s="182" t="s">
        <v>44</v>
      </c>
      <c r="I152" s="183"/>
      <c r="J152" s="5" t="s">
        <v>45</v>
      </c>
      <c r="K152" s="5">
        <v>99</v>
      </c>
      <c r="L152" s="5">
        <v>99</v>
      </c>
      <c r="M152" s="69">
        <f t="shared" ref="M152:M164" si="29">K152*5/100</f>
        <v>4.95</v>
      </c>
      <c r="N152" s="12">
        <f>L152/K152*100</f>
        <v>100</v>
      </c>
      <c r="O152" s="61"/>
      <c r="P152" s="176"/>
      <c r="Q152" s="178"/>
    </row>
    <row r="153" spans="1:17" s="3" customFormat="1" ht="34.950000000000003" customHeight="1" x14ac:dyDescent="0.25">
      <c r="A153" s="176"/>
      <c r="B153" s="177"/>
      <c r="C153" s="178"/>
      <c r="D153" s="195"/>
      <c r="E153" s="199"/>
      <c r="F153" s="200"/>
      <c r="G153" s="186"/>
      <c r="H153" s="182" t="s">
        <v>46</v>
      </c>
      <c r="I153" s="183"/>
      <c r="J153" s="5" t="s">
        <v>47</v>
      </c>
      <c r="K153" s="5">
        <v>100</v>
      </c>
      <c r="L153" s="5">
        <v>100</v>
      </c>
      <c r="M153" s="69">
        <f t="shared" si="29"/>
        <v>5</v>
      </c>
      <c r="N153" s="12">
        <f>L153/K153*100</f>
        <v>100</v>
      </c>
      <c r="O153" s="61"/>
      <c r="P153" s="176"/>
      <c r="Q153" s="178"/>
    </row>
    <row r="154" spans="1:17" s="3" customFormat="1" ht="34.950000000000003" customHeight="1" x14ac:dyDescent="0.25">
      <c r="A154" s="176"/>
      <c r="B154" s="177"/>
      <c r="C154" s="178"/>
      <c r="D154" s="195"/>
      <c r="E154" s="199"/>
      <c r="F154" s="200"/>
      <c r="G154" s="186"/>
      <c r="H154" s="182" t="s">
        <v>48</v>
      </c>
      <c r="I154" s="183"/>
      <c r="J154" s="5" t="s">
        <v>47</v>
      </c>
      <c r="K154" s="5">
        <v>85</v>
      </c>
      <c r="L154" s="5">
        <v>85</v>
      </c>
      <c r="M154" s="69">
        <f t="shared" si="29"/>
        <v>4.25</v>
      </c>
      <c r="N154" s="12">
        <f>L154/K154*100</f>
        <v>100</v>
      </c>
      <c r="O154" s="61"/>
      <c r="P154" s="176"/>
      <c r="Q154" s="178"/>
    </row>
    <row r="155" spans="1:17" s="3" customFormat="1" ht="34.950000000000003" customHeight="1" x14ac:dyDescent="0.25">
      <c r="A155" s="176"/>
      <c r="B155" s="177"/>
      <c r="C155" s="178"/>
      <c r="D155" s="195"/>
      <c r="E155" s="199"/>
      <c r="F155" s="200"/>
      <c r="G155" s="186"/>
      <c r="H155" s="171" t="s">
        <v>49</v>
      </c>
      <c r="I155" s="172"/>
      <c r="J155" s="4" t="s">
        <v>47</v>
      </c>
      <c r="K155" s="4">
        <v>99</v>
      </c>
      <c r="L155" s="4">
        <v>99</v>
      </c>
      <c r="M155" s="69">
        <f t="shared" si="29"/>
        <v>4.95</v>
      </c>
      <c r="N155" s="12">
        <f>L155/K155*100</f>
        <v>100</v>
      </c>
      <c r="O155" s="61"/>
      <c r="P155" s="176"/>
      <c r="Q155" s="178"/>
    </row>
    <row r="156" spans="1:17" s="3" customFormat="1" ht="34.950000000000003" customHeight="1" x14ac:dyDescent="0.25">
      <c r="A156" s="176"/>
      <c r="B156" s="177"/>
      <c r="C156" s="178"/>
      <c r="D156" s="195"/>
      <c r="E156" s="199"/>
      <c r="F156" s="200"/>
      <c r="G156" s="186"/>
      <c r="H156" s="171" t="s">
        <v>50</v>
      </c>
      <c r="I156" s="172"/>
      <c r="J156" s="5"/>
      <c r="K156" s="5"/>
      <c r="L156" s="5"/>
      <c r="M156" s="69"/>
      <c r="N156" s="12"/>
      <c r="O156" s="61"/>
      <c r="P156" s="176"/>
      <c r="Q156" s="178"/>
    </row>
    <row r="157" spans="1:17" s="3" customFormat="1" ht="34.950000000000003" customHeight="1" x14ac:dyDescent="0.25">
      <c r="A157" s="176"/>
      <c r="B157" s="177"/>
      <c r="C157" s="178"/>
      <c r="D157" s="195"/>
      <c r="E157" s="199"/>
      <c r="F157" s="200"/>
      <c r="G157" s="186"/>
      <c r="H157" s="171" t="s">
        <v>51</v>
      </c>
      <c r="I157" s="172"/>
      <c r="J157" s="5" t="s">
        <v>47</v>
      </c>
      <c r="K157" s="5">
        <v>43</v>
      </c>
      <c r="L157" s="5">
        <v>43</v>
      </c>
      <c r="M157" s="69">
        <f t="shared" si="29"/>
        <v>2.15</v>
      </c>
      <c r="N157" s="12">
        <f>L157/K157*100</f>
        <v>100</v>
      </c>
      <c r="O157" s="61"/>
      <c r="P157" s="176"/>
      <c r="Q157" s="178"/>
    </row>
    <row r="158" spans="1:17" s="3" customFormat="1" ht="34.950000000000003" customHeight="1" x14ac:dyDescent="0.25">
      <c r="A158" s="176"/>
      <c r="B158" s="177"/>
      <c r="C158" s="178"/>
      <c r="D158" s="195"/>
      <c r="E158" s="199"/>
      <c r="F158" s="200"/>
      <c r="G158" s="186"/>
      <c r="H158" s="171" t="s">
        <v>52</v>
      </c>
      <c r="I158" s="172"/>
      <c r="J158" s="5" t="s">
        <v>47</v>
      </c>
      <c r="K158" s="5">
        <v>57</v>
      </c>
      <c r="L158" s="5">
        <v>57</v>
      </c>
      <c r="M158" s="69">
        <f t="shared" si="29"/>
        <v>2.85</v>
      </c>
      <c r="N158" s="12">
        <f>L158/K158*100</f>
        <v>100</v>
      </c>
      <c r="O158" s="61"/>
      <c r="P158" s="176"/>
      <c r="Q158" s="178"/>
    </row>
    <row r="159" spans="1:17" s="3" customFormat="1" ht="34.950000000000003" customHeight="1" x14ac:dyDescent="0.25">
      <c r="A159" s="176"/>
      <c r="B159" s="177"/>
      <c r="C159" s="178"/>
      <c r="D159" s="195"/>
      <c r="E159" s="199"/>
      <c r="F159" s="200"/>
      <c r="G159" s="186"/>
      <c r="H159" s="171" t="s">
        <v>53</v>
      </c>
      <c r="I159" s="172"/>
      <c r="J159" s="5" t="s">
        <v>47</v>
      </c>
      <c r="K159" s="5"/>
      <c r="L159" s="5"/>
      <c r="M159" s="69"/>
      <c r="N159" s="12"/>
      <c r="O159" s="61"/>
      <c r="P159" s="176"/>
      <c r="Q159" s="178"/>
    </row>
    <row r="160" spans="1:17" s="3" customFormat="1" ht="34.950000000000003" customHeight="1" x14ac:dyDescent="0.25">
      <c r="A160" s="176"/>
      <c r="B160" s="177"/>
      <c r="C160" s="178"/>
      <c r="D160" s="195"/>
      <c r="E160" s="199"/>
      <c r="F160" s="200"/>
      <c r="G160" s="186"/>
      <c r="H160" s="171" t="s">
        <v>54</v>
      </c>
      <c r="I160" s="172"/>
      <c r="J160" s="5"/>
      <c r="K160" s="5"/>
      <c r="L160" s="5"/>
      <c r="M160" s="69"/>
      <c r="N160" s="12"/>
      <c r="O160" s="61"/>
      <c r="P160" s="176"/>
      <c r="Q160" s="178"/>
    </row>
    <row r="161" spans="1:17" s="3" customFormat="1" ht="34.950000000000003" customHeight="1" x14ac:dyDescent="0.25">
      <c r="A161" s="176"/>
      <c r="B161" s="177"/>
      <c r="C161" s="178"/>
      <c r="D161" s="195"/>
      <c r="E161" s="199"/>
      <c r="F161" s="200"/>
      <c r="G161" s="186"/>
      <c r="H161" s="171" t="s">
        <v>55</v>
      </c>
      <c r="I161" s="172"/>
      <c r="J161" s="5" t="s">
        <v>47</v>
      </c>
      <c r="K161" s="5">
        <v>0</v>
      </c>
      <c r="L161" s="5">
        <v>0</v>
      </c>
      <c r="M161" s="69"/>
      <c r="N161" s="12"/>
      <c r="O161" s="61"/>
      <c r="P161" s="176"/>
      <c r="Q161" s="178"/>
    </row>
    <row r="162" spans="1:17" s="3" customFormat="1" ht="34.950000000000003" customHeight="1" x14ac:dyDescent="0.25">
      <c r="A162" s="176"/>
      <c r="B162" s="177"/>
      <c r="C162" s="178"/>
      <c r="D162" s="195"/>
      <c r="E162" s="199"/>
      <c r="F162" s="200"/>
      <c r="G162" s="186"/>
      <c r="H162" s="171" t="s">
        <v>56</v>
      </c>
      <c r="I162" s="172"/>
      <c r="J162" s="5" t="s">
        <v>47</v>
      </c>
      <c r="K162" s="5">
        <v>100</v>
      </c>
      <c r="L162" s="5">
        <v>100</v>
      </c>
      <c r="M162" s="69">
        <f t="shared" si="29"/>
        <v>5</v>
      </c>
      <c r="N162" s="12">
        <f>L162/K162*100</f>
        <v>100</v>
      </c>
      <c r="O162" s="61"/>
      <c r="P162" s="176"/>
      <c r="Q162" s="178"/>
    </row>
    <row r="163" spans="1:17" s="3" customFormat="1" ht="34.950000000000003" customHeight="1" x14ac:dyDescent="0.25">
      <c r="A163" s="176"/>
      <c r="B163" s="177"/>
      <c r="C163" s="178"/>
      <c r="D163" s="195"/>
      <c r="E163" s="199"/>
      <c r="F163" s="200"/>
      <c r="G163" s="186"/>
      <c r="H163" s="171" t="s">
        <v>53</v>
      </c>
      <c r="I163" s="172"/>
      <c r="J163" s="5" t="s">
        <v>47</v>
      </c>
      <c r="K163" s="5"/>
      <c r="L163" s="5"/>
      <c r="M163" s="69"/>
      <c r="N163" s="12"/>
      <c r="O163" s="61"/>
      <c r="P163" s="176"/>
      <c r="Q163" s="178"/>
    </row>
    <row r="164" spans="1:17" s="3" customFormat="1" ht="34.950000000000003" customHeight="1" x14ac:dyDescent="0.25">
      <c r="A164" s="179"/>
      <c r="B164" s="180"/>
      <c r="C164" s="181"/>
      <c r="D164" s="196"/>
      <c r="E164" s="201"/>
      <c r="F164" s="202"/>
      <c r="G164" s="187"/>
      <c r="H164" s="184" t="s">
        <v>57</v>
      </c>
      <c r="I164" s="184"/>
      <c r="J164" s="5" t="s">
        <v>47</v>
      </c>
      <c r="K164" s="5">
        <v>100</v>
      </c>
      <c r="L164" s="5">
        <v>100</v>
      </c>
      <c r="M164" s="69">
        <f t="shared" si="29"/>
        <v>5</v>
      </c>
      <c r="N164" s="12">
        <f>L164/K164*100</f>
        <v>100</v>
      </c>
      <c r="O164" s="61"/>
      <c r="P164" s="179"/>
      <c r="Q164" s="181"/>
    </row>
    <row r="165" spans="1:17" s="3" customFormat="1" ht="15" customHeight="1" x14ac:dyDescent="0.25">
      <c r="A165" s="168" t="s">
        <v>94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70"/>
    </row>
    <row r="166" spans="1:17" s="3" customFormat="1" ht="34.950000000000003" customHeight="1" x14ac:dyDescent="0.25">
      <c r="A166" s="173" t="s">
        <v>87</v>
      </c>
      <c r="B166" s="174"/>
      <c r="C166" s="175"/>
      <c r="D166" s="194">
        <v>13939780.380000001</v>
      </c>
      <c r="E166" s="197">
        <v>13704526.810000001</v>
      </c>
      <c r="F166" s="198"/>
      <c r="G166" s="185">
        <f>E166/D166*100</f>
        <v>98.312358132000938</v>
      </c>
      <c r="H166" s="184" t="s">
        <v>41</v>
      </c>
      <c r="I166" s="184"/>
      <c r="J166" s="5" t="s">
        <v>42</v>
      </c>
      <c r="K166" s="5">
        <v>70</v>
      </c>
      <c r="L166" s="5">
        <v>68</v>
      </c>
      <c r="M166" s="69">
        <f>K166*5/100</f>
        <v>3.5</v>
      </c>
      <c r="N166" s="12">
        <v>100</v>
      </c>
      <c r="O166" s="61"/>
      <c r="P166" s="206" t="s">
        <v>43</v>
      </c>
      <c r="Q166" s="206"/>
    </row>
    <row r="167" spans="1:17" s="3" customFormat="1" ht="34.950000000000003" customHeight="1" x14ac:dyDescent="0.25">
      <c r="A167" s="176"/>
      <c r="B167" s="177"/>
      <c r="C167" s="178"/>
      <c r="D167" s="195"/>
      <c r="E167" s="199"/>
      <c r="F167" s="200"/>
      <c r="G167" s="186"/>
      <c r="H167" s="184" t="s">
        <v>44</v>
      </c>
      <c r="I167" s="184"/>
      <c r="J167" s="5" t="s">
        <v>45</v>
      </c>
      <c r="K167" s="5">
        <v>48</v>
      </c>
      <c r="L167" s="5">
        <v>48</v>
      </c>
      <c r="M167" s="69">
        <f t="shared" ref="M167:M180" si="30">K167*5/100</f>
        <v>2.4</v>
      </c>
      <c r="N167" s="12">
        <f>L167/K167*100</f>
        <v>100</v>
      </c>
      <c r="O167" s="61"/>
      <c r="P167" s="206"/>
      <c r="Q167" s="206"/>
    </row>
    <row r="168" spans="1:17" s="3" customFormat="1" ht="34.950000000000003" customHeight="1" x14ac:dyDescent="0.25">
      <c r="A168" s="176"/>
      <c r="B168" s="177"/>
      <c r="C168" s="178"/>
      <c r="D168" s="195"/>
      <c r="E168" s="199"/>
      <c r="F168" s="200"/>
      <c r="G168" s="186"/>
      <c r="H168" s="184" t="s">
        <v>46</v>
      </c>
      <c r="I168" s="184"/>
      <c r="J168" s="5" t="s">
        <v>47</v>
      </c>
      <c r="K168" s="5">
        <v>100</v>
      </c>
      <c r="L168" s="5">
        <v>100</v>
      </c>
      <c r="M168" s="69">
        <f t="shared" si="30"/>
        <v>5</v>
      </c>
      <c r="N168" s="12">
        <f>L168/K168*100</f>
        <v>100</v>
      </c>
      <c r="O168" s="61"/>
      <c r="P168" s="206"/>
      <c r="Q168" s="206"/>
    </row>
    <row r="169" spans="1:17" s="3" customFormat="1" ht="34.950000000000003" customHeight="1" x14ac:dyDescent="0.25">
      <c r="A169" s="176"/>
      <c r="B169" s="177"/>
      <c r="C169" s="178"/>
      <c r="D169" s="195"/>
      <c r="E169" s="199"/>
      <c r="F169" s="200"/>
      <c r="G169" s="186"/>
      <c r="H169" s="184" t="s">
        <v>48</v>
      </c>
      <c r="I169" s="184"/>
      <c r="J169" s="5" t="s">
        <v>47</v>
      </c>
      <c r="K169" s="5">
        <v>95</v>
      </c>
      <c r="L169" s="5">
        <v>95</v>
      </c>
      <c r="M169" s="69">
        <f t="shared" si="30"/>
        <v>4.75</v>
      </c>
      <c r="N169" s="12">
        <f>L169/K169*100</f>
        <v>100</v>
      </c>
      <c r="O169" s="61"/>
      <c r="P169" s="206"/>
      <c r="Q169" s="206"/>
    </row>
    <row r="170" spans="1:17" s="3" customFormat="1" ht="34.950000000000003" customHeight="1" x14ac:dyDescent="0.25">
      <c r="A170" s="176"/>
      <c r="B170" s="177"/>
      <c r="C170" s="178"/>
      <c r="D170" s="195"/>
      <c r="E170" s="199"/>
      <c r="F170" s="200"/>
      <c r="G170" s="186"/>
      <c r="H170" s="184" t="s">
        <v>49</v>
      </c>
      <c r="I170" s="184"/>
      <c r="J170" s="5" t="s">
        <v>47</v>
      </c>
      <c r="K170" s="5">
        <v>100</v>
      </c>
      <c r="L170" s="5">
        <v>100</v>
      </c>
      <c r="M170" s="69">
        <f t="shared" si="30"/>
        <v>5</v>
      </c>
      <c r="N170" s="12">
        <f>L170/K170*100</f>
        <v>100</v>
      </c>
      <c r="O170" s="61"/>
      <c r="P170" s="206"/>
      <c r="Q170" s="206"/>
    </row>
    <row r="171" spans="1:17" s="3" customFormat="1" ht="34.950000000000003" customHeight="1" x14ac:dyDescent="0.25">
      <c r="A171" s="176"/>
      <c r="B171" s="177"/>
      <c r="C171" s="178"/>
      <c r="D171" s="195"/>
      <c r="E171" s="199"/>
      <c r="F171" s="200"/>
      <c r="G171" s="186"/>
      <c r="H171" s="184" t="s">
        <v>68</v>
      </c>
      <c r="I171" s="184"/>
      <c r="J171" s="5"/>
      <c r="K171" s="5"/>
      <c r="L171" s="5"/>
      <c r="M171" s="69"/>
      <c r="N171" s="12"/>
      <c r="O171" s="61"/>
      <c r="P171" s="206"/>
      <c r="Q171" s="206"/>
    </row>
    <row r="172" spans="1:17" s="3" customFormat="1" ht="34.950000000000003" customHeight="1" x14ac:dyDescent="0.25">
      <c r="A172" s="176"/>
      <c r="B172" s="177"/>
      <c r="C172" s="178"/>
      <c r="D172" s="195"/>
      <c r="E172" s="199"/>
      <c r="F172" s="200"/>
      <c r="G172" s="186"/>
      <c r="H172" s="184" t="s">
        <v>51</v>
      </c>
      <c r="I172" s="184"/>
      <c r="J172" s="5" t="s">
        <v>47</v>
      </c>
      <c r="K172" s="5"/>
      <c r="L172" s="5"/>
      <c r="M172" s="69"/>
      <c r="N172" s="12"/>
      <c r="O172" s="61"/>
      <c r="P172" s="206"/>
      <c r="Q172" s="206"/>
    </row>
    <row r="173" spans="1:17" s="3" customFormat="1" ht="34.950000000000003" customHeight="1" x14ac:dyDescent="0.25">
      <c r="A173" s="176"/>
      <c r="B173" s="177"/>
      <c r="C173" s="178"/>
      <c r="D173" s="195"/>
      <c r="E173" s="199"/>
      <c r="F173" s="200"/>
      <c r="G173" s="186"/>
      <c r="H173" s="184" t="s">
        <v>52</v>
      </c>
      <c r="I173" s="184"/>
      <c r="J173" s="5" t="s">
        <v>47</v>
      </c>
      <c r="K173" s="5">
        <v>100</v>
      </c>
      <c r="L173" s="5">
        <v>100</v>
      </c>
      <c r="M173" s="69">
        <f t="shared" si="30"/>
        <v>5</v>
      </c>
      <c r="N173" s="12">
        <f>L173/K173*100</f>
        <v>100</v>
      </c>
      <c r="O173" s="61"/>
      <c r="P173" s="206"/>
      <c r="Q173" s="206"/>
    </row>
    <row r="174" spans="1:17" s="3" customFormat="1" ht="34.950000000000003" customHeight="1" x14ac:dyDescent="0.25">
      <c r="A174" s="176"/>
      <c r="B174" s="177"/>
      <c r="C174" s="178"/>
      <c r="D174" s="195"/>
      <c r="E174" s="199"/>
      <c r="F174" s="200"/>
      <c r="G174" s="186"/>
      <c r="H174" s="184" t="s">
        <v>53</v>
      </c>
      <c r="I174" s="184"/>
      <c r="J174" s="5" t="s">
        <v>47</v>
      </c>
      <c r="K174" s="5"/>
      <c r="L174" s="5"/>
      <c r="M174" s="69"/>
      <c r="N174" s="12"/>
      <c r="O174" s="61"/>
      <c r="P174" s="206"/>
      <c r="Q174" s="206"/>
    </row>
    <row r="175" spans="1:17" s="3" customFormat="1" ht="34.950000000000003" customHeight="1" x14ac:dyDescent="0.25">
      <c r="A175" s="176"/>
      <c r="B175" s="177"/>
      <c r="C175" s="178"/>
      <c r="D175" s="195"/>
      <c r="E175" s="199"/>
      <c r="F175" s="200"/>
      <c r="G175" s="186"/>
      <c r="H175" s="184" t="s">
        <v>69</v>
      </c>
      <c r="I175" s="184"/>
      <c r="J175" s="5"/>
      <c r="K175" s="5"/>
      <c r="L175" s="5"/>
      <c r="M175" s="69"/>
      <c r="N175" s="12"/>
      <c r="O175" s="61"/>
      <c r="P175" s="206"/>
      <c r="Q175" s="206"/>
    </row>
    <row r="176" spans="1:17" s="3" customFormat="1" ht="34.950000000000003" customHeight="1" x14ac:dyDescent="0.25">
      <c r="A176" s="176"/>
      <c r="B176" s="177"/>
      <c r="C176" s="178"/>
      <c r="D176" s="195"/>
      <c r="E176" s="199"/>
      <c r="F176" s="200"/>
      <c r="G176" s="186"/>
      <c r="H176" s="184" t="s">
        <v>55</v>
      </c>
      <c r="I176" s="184"/>
      <c r="J176" s="5" t="s">
        <v>47</v>
      </c>
      <c r="K176" s="5"/>
      <c r="L176" s="5"/>
      <c r="M176" s="69"/>
      <c r="N176" s="12"/>
      <c r="O176" s="61"/>
      <c r="P176" s="206"/>
      <c r="Q176" s="206"/>
    </row>
    <row r="177" spans="1:17" s="3" customFormat="1" ht="34.950000000000003" customHeight="1" x14ac:dyDescent="0.25">
      <c r="A177" s="176"/>
      <c r="B177" s="177"/>
      <c r="C177" s="178"/>
      <c r="D177" s="195"/>
      <c r="E177" s="199"/>
      <c r="F177" s="200"/>
      <c r="G177" s="186"/>
      <c r="H177" s="184" t="s">
        <v>56</v>
      </c>
      <c r="I177" s="184"/>
      <c r="J177" s="5" t="s">
        <v>47</v>
      </c>
      <c r="K177" s="5">
        <v>100</v>
      </c>
      <c r="L177" s="5">
        <v>100</v>
      </c>
      <c r="M177" s="69">
        <f t="shared" si="30"/>
        <v>5</v>
      </c>
      <c r="N177" s="12">
        <f>L177/K177*100</f>
        <v>100</v>
      </c>
      <c r="O177" s="61"/>
      <c r="P177" s="206"/>
      <c r="Q177" s="206"/>
    </row>
    <row r="178" spans="1:17" s="3" customFormat="1" ht="34.950000000000003" customHeight="1" x14ac:dyDescent="0.25">
      <c r="A178" s="176"/>
      <c r="B178" s="177"/>
      <c r="C178" s="178"/>
      <c r="D178" s="195"/>
      <c r="E178" s="199"/>
      <c r="F178" s="200"/>
      <c r="G178" s="186"/>
      <c r="H178" s="184" t="s">
        <v>53</v>
      </c>
      <c r="I178" s="184"/>
      <c r="J178" s="5" t="s">
        <v>47</v>
      </c>
      <c r="K178" s="5"/>
      <c r="L178" s="5"/>
      <c r="M178" s="69"/>
      <c r="N178" s="12"/>
      <c r="O178" s="61"/>
      <c r="P178" s="206"/>
      <c r="Q178" s="206"/>
    </row>
    <row r="179" spans="1:17" s="3" customFormat="1" ht="34.950000000000003" customHeight="1" x14ac:dyDescent="0.25">
      <c r="A179" s="176"/>
      <c r="B179" s="177"/>
      <c r="C179" s="178"/>
      <c r="D179" s="195"/>
      <c r="E179" s="199"/>
      <c r="F179" s="200"/>
      <c r="G179" s="186"/>
      <c r="H179" s="184" t="s">
        <v>57</v>
      </c>
      <c r="I179" s="184"/>
      <c r="J179" s="5" t="s">
        <v>47</v>
      </c>
      <c r="K179" s="5">
        <v>97</v>
      </c>
      <c r="L179" s="5">
        <v>97</v>
      </c>
      <c r="M179" s="69">
        <f t="shared" si="30"/>
        <v>4.8499999999999996</v>
      </c>
      <c r="N179" s="12">
        <f>L179/K179*100</f>
        <v>100</v>
      </c>
      <c r="O179" s="61"/>
      <c r="P179" s="206"/>
      <c r="Q179" s="206"/>
    </row>
    <row r="180" spans="1:17" s="3" customFormat="1" ht="34.950000000000003" customHeight="1" x14ac:dyDescent="0.25">
      <c r="A180" s="176"/>
      <c r="B180" s="177"/>
      <c r="C180" s="178"/>
      <c r="D180" s="195"/>
      <c r="E180" s="199"/>
      <c r="F180" s="200"/>
      <c r="G180" s="186"/>
      <c r="H180" s="184" t="s">
        <v>67</v>
      </c>
      <c r="I180" s="184"/>
      <c r="J180" s="5" t="s">
        <v>47</v>
      </c>
      <c r="K180" s="5">
        <v>100</v>
      </c>
      <c r="L180" s="5">
        <v>100</v>
      </c>
      <c r="M180" s="69">
        <f t="shared" si="30"/>
        <v>5</v>
      </c>
      <c r="N180" s="12">
        <f>L180/K180*100</f>
        <v>100</v>
      </c>
      <c r="O180" s="61"/>
      <c r="P180" s="206"/>
      <c r="Q180" s="206"/>
    </row>
    <row r="181" spans="1:17" s="6" customFormat="1" x14ac:dyDescent="0.25">
      <c r="A181" s="188"/>
      <c r="B181" s="189"/>
      <c r="C181" s="190"/>
      <c r="D181" s="195"/>
      <c r="E181" s="199"/>
      <c r="F181" s="200"/>
      <c r="G181" s="186"/>
      <c r="H181" s="221" t="s">
        <v>95</v>
      </c>
      <c r="I181" s="222"/>
      <c r="J181" s="222"/>
      <c r="K181" s="222"/>
      <c r="L181" s="222"/>
      <c r="M181" s="222"/>
      <c r="N181" s="222"/>
      <c r="O181" s="222"/>
      <c r="P181" s="222"/>
      <c r="Q181" s="222"/>
    </row>
    <row r="182" spans="1:17" s="3" customFormat="1" ht="32.25" customHeight="1" x14ac:dyDescent="0.25">
      <c r="A182" s="188"/>
      <c r="B182" s="189"/>
      <c r="C182" s="190"/>
      <c r="D182" s="195"/>
      <c r="E182" s="199"/>
      <c r="F182" s="200"/>
      <c r="G182" s="186"/>
      <c r="H182" s="184" t="s">
        <v>60</v>
      </c>
      <c r="I182" s="184"/>
      <c r="J182" s="5" t="s">
        <v>42</v>
      </c>
      <c r="K182" s="5">
        <v>37</v>
      </c>
      <c r="L182" s="5">
        <v>36</v>
      </c>
      <c r="M182" s="69">
        <f>K182*5/100</f>
        <v>1.85</v>
      </c>
      <c r="N182" s="58">
        <v>100</v>
      </c>
      <c r="O182" s="61"/>
      <c r="P182" s="206" t="s">
        <v>43</v>
      </c>
      <c r="Q182" s="206"/>
    </row>
    <row r="183" spans="1:17" s="3" customFormat="1" ht="12" x14ac:dyDescent="0.25">
      <c r="A183" s="188"/>
      <c r="B183" s="189"/>
      <c r="C183" s="190"/>
      <c r="D183" s="195"/>
      <c r="E183" s="199"/>
      <c r="F183" s="200"/>
      <c r="G183" s="186"/>
      <c r="H183" s="184" t="s">
        <v>61</v>
      </c>
      <c r="I183" s="184"/>
      <c r="J183" s="5" t="s">
        <v>47</v>
      </c>
      <c r="K183" s="5">
        <v>100</v>
      </c>
      <c r="L183" s="5">
        <v>100</v>
      </c>
      <c r="M183" s="69">
        <f t="shared" ref="M183:M187" si="31">K183*5/100</f>
        <v>5</v>
      </c>
      <c r="N183" s="58">
        <f t="shared" ref="N183:N187" si="32">L183/K183*100</f>
        <v>100</v>
      </c>
      <c r="O183" s="61"/>
      <c r="P183" s="206"/>
      <c r="Q183" s="206"/>
    </row>
    <row r="184" spans="1:17" s="3" customFormat="1" ht="45.75" customHeight="1" x14ac:dyDescent="0.25">
      <c r="A184" s="188"/>
      <c r="B184" s="189"/>
      <c r="C184" s="190"/>
      <c r="D184" s="195"/>
      <c r="E184" s="199"/>
      <c r="F184" s="200"/>
      <c r="G184" s="186"/>
      <c r="H184" s="184" t="s">
        <v>62</v>
      </c>
      <c r="I184" s="184"/>
      <c r="J184" s="5" t="s">
        <v>47</v>
      </c>
      <c r="K184" s="5">
        <v>75</v>
      </c>
      <c r="L184" s="5">
        <v>75</v>
      </c>
      <c r="M184" s="69">
        <f t="shared" si="31"/>
        <v>3.75</v>
      </c>
      <c r="N184" s="58">
        <f t="shared" si="32"/>
        <v>100</v>
      </c>
      <c r="O184" s="61"/>
      <c r="P184" s="206"/>
      <c r="Q184" s="206"/>
    </row>
    <row r="185" spans="1:17" s="3" customFormat="1" ht="36.75" customHeight="1" x14ac:dyDescent="0.25">
      <c r="A185" s="188"/>
      <c r="B185" s="189"/>
      <c r="C185" s="190"/>
      <c r="D185" s="195"/>
      <c r="E185" s="199"/>
      <c r="F185" s="200"/>
      <c r="G185" s="186"/>
      <c r="H185" s="184" t="s">
        <v>63</v>
      </c>
      <c r="I185" s="184"/>
      <c r="J185" s="5" t="s">
        <v>64</v>
      </c>
      <c r="K185" s="5">
        <v>4700</v>
      </c>
      <c r="L185" s="5">
        <v>5707</v>
      </c>
      <c r="M185" s="69">
        <f t="shared" si="31"/>
        <v>235</v>
      </c>
      <c r="N185" s="58">
        <f t="shared" si="32"/>
        <v>121.42553191489363</v>
      </c>
      <c r="O185" s="61" t="s">
        <v>191</v>
      </c>
      <c r="P185" s="206"/>
      <c r="Q185" s="206"/>
    </row>
    <row r="186" spans="1:17" s="3" customFormat="1" ht="30.75" customHeight="1" x14ac:dyDescent="0.25">
      <c r="A186" s="188"/>
      <c r="B186" s="189"/>
      <c r="C186" s="190"/>
      <c r="D186" s="195"/>
      <c r="E186" s="199"/>
      <c r="F186" s="200"/>
      <c r="G186" s="186"/>
      <c r="H186" s="184" t="s">
        <v>65</v>
      </c>
      <c r="I186" s="184"/>
      <c r="J186" s="5" t="s">
        <v>64</v>
      </c>
      <c r="K186" s="5">
        <v>11</v>
      </c>
      <c r="L186" s="5">
        <v>11</v>
      </c>
      <c r="M186" s="69"/>
      <c r="N186" s="58"/>
      <c r="O186" s="61"/>
      <c r="P186" s="206"/>
      <c r="Q186" s="206"/>
    </row>
    <row r="187" spans="1:17" s="3" customFormat="1" ht="45" customHeight="1" x14ac:dyDescent="0.25">
      <c r="A187" s="191"/>
      <c r="B187" s="192"/>
      <c r="C187" s="193"/>
      <c r="D187" s="196"/>
      <c r="E187" s="201"/>
      <c r="F187" s="202"/>
      <c r="G187" s="187"/>
      <c r="H187" s="184" t="s">
        <v>66</v>
      </c>
      <c r="I187" s="184"/>
      <c r="J187" s="5" t="s">
        <v>47</v>
      </c>
      <c r="K187" s="5">
        <v>96</v>
      </c>
      <c r="L187" s="5">
        <v>96</v>
      </c>
      <c r="M187" s="69">
        <f t="shared" si="31"/>
        <v>4.8</v>
      </c>
      <c r="N187" s="58">
        <f t="shared" si="32"/>
        <v>100</v>
      </c>
      <c r="O187" s="61"/>
      <c r="P187" s="206"/>
      <c r="Q187" s="206"/>
    </row>
    <row r="188" spans="1:17" s="3" customFormat="1" ht="15" customHeight="1" x14ac:dyDescent="0.25">
      <c r="A188" s="168" t="s">
        <v>96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70"/>
    </row>
    <row r="189" spans="1:17" s="3" customFormat="1" ht="31.95" customHeight="1" x14ac:dyDescent="0.25">
      <c r="A189" s="173" t="s">
        <v>98</v>
      </c>
      <c r="B189" s="174"/>
      <c r="C189" s="175"/>
      <c r="D189" s="194">
        <v>19125120.75</v>
      </c>
      <c r="E189" s="197">
        <v>18622754.379999999</v>
      </c>
      <c r="F189" s="198"/>
      <c r="G189" s="185">
        <f>E189/D189*100</f>
        <v>97.373264323050094</v>
      </c>
      <c r="H189" s="184" t="s">
        <v>41</v>
      </c>
      <c r="I189" s="184"/>
      <c r="J189" s="5" t="s">
        <v>42</v>
      </c>
      <c r="K189" s="5">
        <v>133</v>
      </c>
      <c r="L189" s="5">
        <v>132</v>
      </c>
      <c r="M189" s="69">
        <f>K189*5/100</f>
        <v>6.65</v>
      </c>
      <c r="N189" s="58">
        <v>100</v>
      </c>
      <c r="O189" s="61"/>
      <c r="P189" s="206" t="s">
        <v>43</v>
      </c>
      <c r="Q189" s="206"/>
    </row>
    <row r="190" spans="1:17" s="3" customFormat="1" ht="60.6" customHeight="1" x14ac:dyDescent="0.25">
      <c r="A190" s="176"/>
      <c r="B190" s="177"/>
      <c r="C190" s="178"/>
      <c r="D190" s="195"/>
      <c r="E190" s="199"/>
      <c r="F190" s="200"/>
      <c r="G190" s="186"/>
      <c r="H190" s="184" t="s">
        <v>44</v>
      </c>
      <c r="I190" s="184"/>
      <c r="J190" s="5" t="s">
        <v>45</v>
      </c>
      <c r="K190" s="5">
        <v>78</v>
      </c>
      <c r="L190" s="5">
        <v>78</v>
      </c>
      <c r="M190" s="69">
        <f t="shared" ref="M190:M202" si="33">K190*5/100</f>
        <v>3.9</v>
      </c>
      <c r="N190" s="12">
        <f>L190/K190*100</f>
        <v>100</v>
      </c>
      <c r="O190" s="61"/>
      <c r="P190" s="206"/>
      <c r="Q190" s="206"/>
    </row>
    <row r="191" spans="1:17" s="3" customFormat="1" ht="15.75" customHeight="1" x14ac:dyDescent="0.25">
      <c r="A191" s="176"/>
      <c r="B191" s="177"/>
      <c r="C191" s="178"/>
      <c r="D191" s="195"/>
      <c r="E191" s="199"/>
      <c r="F191" s="200"/>
      <c r="G191" s="186"/>
      <c r="H191" s="184" t="s">
        <v>46</v>
      </c>
      <c r="I191" s="184"/>
      <c r="J191" s="5" t="s">
        <v>47</v>
      </c>
      <c r="K191" s="5">
        <v>100</v>
      </c>
      <c r="L191" s="5">
        <v>100</v>
      </c>
      <c r="M191" s="69">
        <f t="shared" si="33"/>
        <v>5</v>
      </c>
      <c r="N191" s="12">
        <f>L191/K191*100</f>
        <v>100</v>
      </c>
      <c r="O191" s="61"/>
      <c r="P191" s="206"/>
      <c r="Q191" s="206"/>
    </row>
    <row r="192" spans="1:17" s="3" customFormat="1" ht="46.5" customHeight="1" x14ac:dyDescent="0.25">
      <c r="A192" s="176"/>
      <c r="B192" s="177"/>
      <c r="C192" s="178"/>
      <c r="D192" s="195"/>
      <c r="E192" s="199"/>
      <c r="F192" s="200"/>
      <c r="G192" s="186"/>
      <c r="H192" s="184" t="s">
        <v>48</v>
      </c>
      <c r="I192" s="184"/>
      <c r="J192" s="5" t="s">
        <v>47</v>
      </c>
      <c r="K192" s="5">
        <v>83</v>
      </c>
      <c r="L192" s="5">
        <v>83</v>
      </c>
      <c r="M192" s="69">
        <f t="shared" si="33"/>
        <v>4.1500000000000004</v>
      </c>
      <c r="N192" s="12">
        <f>L192/K192*100</f>
        <v>100</v>
      </c>
      <c r="O192" s="61"/>
      <c r="P192" s="206"/>
      <c r="Q192" s="206"/>
    </row>
    <row r="193" spans="1:17" s="3" customFormat="1" ht="34.200000000000003" customHeight="1" x14ac:dyDescent="0.25">
      <c r="A193" s="176"/>
      <c r="B193" s="177"/>
      <c r="C193" s="178"/>
      <c r="D193" s="195"/>
      <c r="E193" s="199"/>
      <c r="F193" s="200"/>
      <c r="G193" s="186"/>
      <c r="H193" s="184" t="s">
        <v>49</v>
      </c>
      <c r="I193" s="184"/>
      <c r="J193" s="5" t="s">
        <v>47</v>
      </c>
      <c r="K193" s="5">
        <v>100</v>
      </c>
      <c r="L193" s="5">
        <v>100</v>
      </c>
      <c r="M193" s="69">
        <f t="shared" si="33"/>
        <v>5</v>
      </c>
      <c r="N193" s="12">
        <f>L193/K193*100</f>
        <v>100</v>
      </c>
      <c r="O193" s="61"/>
      <c r="P193" s="206"/>
      <c r="Q193" s="206"/>
    </row>
    <row r="194" spans="1:17" s="3" customFormat="1" ht="28.95" customHeight="1" x14ac:dyDescent="0.25">
      <c r="A194" s="176"/>
      <c r="B194" s="177"/>
      <c r="C194" s="178"/>
      <c r="D194" s="195"/>
      <c r="E194" s="199"/>
      <c r="F194" s="200"/>
      <c r="G194" s="186"/>
      <c r="H194" s="184" t="s">
        <v>68</v>
      </c>
      <c r="I194" s="184"/>
      <c r="J194" s="5"/>
      <c r="K194" s="5"/>
      <c r="L194" s="5"/>
      <c r="M194" s="69"/>
      <c r="N194" s="12"/>
      <c r="O194" s="61"/>
      <c r="P194" s="206"/>
      <c r="Q194" s="206"/>
    </row>
    <row r="195" spans="1:17" s="3" customFormat="1" ht="16.2" customHeight="1" x14ac:dyDescent="0.25">
      <c r="A195" s="176"/>
      <c r="B195" s="177"/>
      <c r="C195" s="178"/>
      <c r="D195" s="195"/>
      <c r="E195" s="199"/>
      <c r="F195" s="200"/>
      <c r="G195" s="186"/>
      <c r="H195" s="184" t="s">
        <v>51</v>
      </c>
      <c r="I195" s="184"/>
      <c r="J195" s="5" t="s">
        <v>47</v>
      </c>
      <c r="K195" s="5">
        <v>69</v>
      </c>
      <c r="L195" s="5">
        <v>69</v>
      </c>
      <c r="M195" s="69">
        <f t="shared" si="33"/>
        <v>3.45</v>
      </c>
      <c r="N195" s="12">
        <f>L195/K195*100</f>
        <v>100</v>
      </c>
      <c r="O195" s="61"/>
      <c r="P195" s="206"/>
      <c r="Q195" s="206"/>
    </row>
    <row r="196" spans="1:17" s="3" customFormat="1" ht="22.2" customHeight="1" x14ac:dyDescent="0.25">
      <c r="A196" s="176"/>
      <c r="B196" s="177"/>
      <c r="C196" s="178"/>
      <c r="D196" s="195"/>
      <c r="E196" s="199"/>
      <c r="F196" s="200"/>
      <c r="G196" s="186"/>
      <c r="H196" s="184" t="s">
        <v>52</v>
      </c>
      <c r="I196" s="184"/>
      <c r="J196" s="5" t="s">
        <v>47</v>
      </c>
      <c r="K196" s="5">
        <v>31</v>
      </c>
      <c r="L196" s="5">
        <v>31</v>
      </c>
      <c r="M196" s="69">
        <f t="shared" si="33"/>
        <v>1.55</v>
      </c>
      <c r="N196" s="12">
        <f>L196/K196*100</f>
        <v>100</v>
      </c>
      <c r="O196" s="61"/>
      <c r="P196" s="206"/>
      <c r="Q196" s="206"/>
    </row>
    <row r="197" spans="1:17" s="3" customFormat="1" ht="15" customHeight="1" x14ac:dyDescent="0.25">
      <c r="A197" s="176"/>
      <c r="B197" s="177"/>
      <c r="C197" s="178"/>
      <c r="D197" s="195"/>
      <c r="E197" s="199"/>
      <c r="F197" s="200"/>
      <c r="G197" s="186"/>
      <c r="H197" s="184" t="s">
        <v>53</v>
      </c>
      <c r="I197" s="184"/>
      <c r="J197" s="5" t="s">
        <v>47</v>
      </c>
      <c r="K197" s="5"/>
      <c r="L197" s="5"/>
      <c r="M197" s="69"/>
      <c r="N197" s="12"/>
      <c r="O197" s="61"/>
      <c r="P197" s="206"/>
      <c r="Q197" s="206"/>
    </row>
    <row r="198" spans="1:17" s="3" customFormat="1" ht="22.2" customHeight="1" x14ac:dyDescent="0.25">
      <c r="A198" s="176"/>
      <c r="B198" s="177"/>
      <c r="C198" s="178"/>
      <c r="D198" s="195"/>
      <c r="E198" s="199"/>
      <c r="F198" s="200"/>
      <c r="G198" s="186"/>
      <c r="H198" s="184" t="s">
        <v>69</v>
      </c>
      <c r="I198" s="184"/>
      <c r="J198" s="5"/>
      <c r="K198" s="5"/>
      <c r="L198" s="5"/>
      <c r="M198" s="69"/>
      <c r="N198" s="12"/>
      <c r="O198" s="61"/>
      <c r="P198" s="206"/>
      <c r="Q198" s="206"/>
    </row>
    <row r="199" spans="1:17" s="3" customFormat="1" ht="15" customHeight="1" x14ac:dyDescent="0.25">
      <c r="A199" s="176"/>
      <c r="B199" s="177"/>
      <c r="C199" s="178"/>
      <c r="D199" s="195"/>
      <c r="E199" s="199"/>
      <c r="F199" s="200"/>
      <c r="G199" s="186"/>
      <c r="H199" s="184" t="s">
        <v>55</v>
      </c>
      <c r="I199" s="184"/>
      <c r="J199" s="5" t="s">
        <v>47</v>
      </c>
      <c r="K199" s="5">
        <v>25</v>
      </c>
      <c r="L199" s="5">
        <v>25</v>
      </c>
      <c r="M199" s="69">
        <f t="shared" si="33"/>
        <v>1.25</v>
      </c>
      <c r="N199" s="12">
        <f>L199/K199*100</f>
        <v>100</v>
      </c>
      <c r="O199" s="61"/>
      <c r="P199" s="206"/>
      <c r="Q199" s="206"/>
    </row>
    <row r="200" spans="1:17" s="3" customFormat="1" ht="30" customHeight="1" x14ac:dyDescent="0.25">
      <c r="A200" s="176"/>
      <c r="B200" s="177"/>
      <c r="C200" s="178"/>
      <c r="D200" s="195"/>
      <c r="E200" s="199"/>
      <c r="F200" s="200"/>
      <c r="G200" s="186"/>
      <c r="H200" s="184" t="s">
        <v>56</v>
      </c>
      <c r="I200" s="184"/>
      <c r="J200" s="5" t="s">
        <v>47</v>
      </c>
      <c r="K200" s="5">
        <v>63</v>
      </c>
      <c r="L200" s="5">
        <v>63</v>
      </c>
      <c r="M200" s="69">
        <f t="shared" si="33"/>
        <v>3.15</v>
      </c>
      <c r="N200" s="12">
        <f>L200/K200*100</f>
        <v>100</v>
      </c>
      <c r="O200" s="61"/>
      <c r="P200" s="206"/>
      <c r="Q200" s="206"/>
    </row>
    <row r="201" spans="1:17" s="3" customFormat="1" ht="15" customHeight="1" x14ac:dyDescent="0.25">
      <c r="A201" s="176"/>
      <c r="B201" s="177"/>
      <c r="C201" s="178"/>
      <c r="D201" s="195"/>
      <c r="E201" s="199"/>
      <c r="F201" s="200"/>
      <c r="G201" s="186"/>
      <c r="H201" s="184" t="s">
        <v>184</v>
      </c>
      <c r="I201" s="184"/>
      <c r="J201" s="5" t="s">
        <v>47</v>
      </c>
      <c r="K201" s="5">
        <v>12</v>
      </c>
      <c r="L201" s="5">
        <v>12</v>
      </c>
      <c r="M201" s="69">
        <f t="shared" si="33"/>
        <v>0.6</v>
      </c>
      <c r="N201" s="12">
        <f>L201/K201*100</f>
        <v>100</v>
      </c>
      <c r="O201" s="61"/>
      <c r="P201" s="206"/>
      <c r="Q201" s="206"/>
    </row>
    <row r="202" spans="1:17" s="3" customFormat="1" ht="34.200000000000003" customHeight="1" x14ac:dyDescent="0.25">
      <c r="A202" s="176"/>
      <c r="B202" s="177"/>
      <c r="C202" s="178"/>
      <c r="D202" s="195"/>
      <c r="E202" s="199"/>
      <c r="F202" s="200"/>
      <c r="G202" s="186"/>
      <c r="H202" s="184" t="s">
        <v>57</v>
      </c>
      <c r="I202" s="184"/>
      <c r="J202" s="5" t="s">
        <v>47</v>
      </c>
      <c r="K202" s="5">
        <v>99</v>
      </c>
      <c r="L202" s="5">
        <v>99</v>
      </c>
      <c r="M202" s="69">
        <f t="shared" si="33"/>
        <v>4.95</v>
      </c>
      <c r="N202" s="12">
        <f>L202/K202*100</f>
        <v>100</v>
      </c>
      <c r="O202" s="61"/>
      <c r="P202" s="206"/>
      <c r="Q202" s="206"/>
    </row>
    <row r="203" spans="1:17" s="3" customFormat="1" ht="15" customHeight="1" x14ac:dyDescent="0.25">
      <c r="A203" s="188"/>
      <c r="B203" s="189"/>
      <c r="C203" s="190"/>
      <c r="D203" s="195"/>
      <c r="E203" s="199"/>
      <c r="F203" s="200"/>
      <c r="G203" s="186"/>
      <c r="H203" s="247" t="s">
        <v>97</v>
      </c>
      <c r="I203" s="222"/>
      <c r="J203" s="222"/>
      <c r="K203" s="222"/>
      <c r="L203" s="222"/>
      <c r="M203" s="222"/>
      <c r="N203" s="222"/>
      <c r="O203" s="222"/>
      <c r="P203" s="222"/>
      <c r="Q203" s="222"/>
    </row>
    <row r="204" spans="1:17" s="3" customFormat="1" ht="15" customHeight="1" x14ac:dyDescent="0.25">
      <c r="A204" s="188"/>
      <c r="B204" s="189"/>
      <c r="C204" s="190"/>
      <c r="D204" s="195"/>
      <c r="E204" s="199"/>
      <c r="F204" s="200"/>
      <c r="G204" s="186"/>
      <c r="H204" s="184" t="s">
        <v>71</v>
      </c>
      <c r="I204" s="184"/>
      <c r="J204" s="5"/>
      <c r="K204" s="5"/>
      <c r="L204" s="5"/>
      <c r="M204" s="18"/>
      <c r="N204" s="5"/>
      <c r="O204" s="2"/>
      <c r="P204" s="206" t="s">
        <v>43</v>
      </c>
      <c r="Q204" s="206"/>
    </row>
    <row r="205" spans="1:17" s="3" customFormat="1" ht="39" customHeight="1" x14ac:dyDescent="0.25">
      <c r="A205" s="188"/>
      <c r="B205" s="189"/>
      <c r="C205" s="190"/>
      <c r="D205" s="195"/>
      <c r="E205" s="199"/>
      <c r="F205" s="200"/>
      <c r="G205" s="186"/>
      <c r="H205" s="184" t="s">
        <v>72</v>
      </c>
      <c r="I205" s="184"/>
      <c r="J205" s="5" t="s">
        <v>42</v>
      </c>
      <c r="K205" s="5">
        <v>9</v>
      </c>
      <c r="L205" s="5">
        <v>11</v>
      </c>
      <c r="M205" s="19">
        <f>K205*5/100</f>
        <v>0.45</v>
      </c>
      <c r="N205" s="12">
        <f t="shared" ref="N205:N212" si="34">L205/K205*100</f>
        <v>122.22222222222223</v>
      </c>
      <c r="O205" s="61" t="s">
        <v>204</v>
      </c>
      <c r="P205" s="206"/>
      <c r="Q205" s="206"/>
    </row>
    <row r="206" spans="1:17" s="3" customFormat="1" ht="19.5" customHeight="1" x14ac:dyDescent="0.25">
      <c r="A206" s="188"/>
      <c r="B206" s="189"/>
      <c r="C206" s="190"/>
      <c r="D206" s="195"/>
      <c r="E206" s="199"/>
      <c r="F206" s="200"/>
      <c r="G206" s="186"/>
      <c r="H206" s="184" t="s">
        <v>73</v>
      </c>
      <c r="I206" s="184"/>
      <c r="J206" s="5" t="s">
        <v>42</v>
      </c>
      <c r="K206" s="5">
        <v>10</v>
      </c>
      <c r="L206" s="5">
        <v>10</v>
      </c>
      <c r="M206" s="19">
        <f t="shared" ref="M206:M212" si="35">K206*5/100</f>
        <v>0.5</v>
      </c>
      <c r="N206" s="12">
        <f t="shared" si="34"/>
        <v>100</v>
      </c>
      <c r="O206" s="61"/>
      <c r="P206" s="206"/>
      <c r="Q206" s="206"/>
    </row>
    <row r="207" spans="1:17" s="3" customFormat="1" ht="21.75" customHeight="1" x14ac:dyDescent="0.25">
      <c r="A207" s="188"/>
      <c r="B207" s="189"/>
      <c r="C207" s="190"/>
      <c r="D207" s="195"/>
      <c r="E207" s="199"/>
      <c r="F207" s="200"/>
      <c r="G207" s="186"/>
      <c r="H207" s="184" t="s">
        <v>46</v>
      </c>
      <c r="I207" s="184"/>
      <c r="J207" s="5" t="s">
        <v>47</v>
      </c>
      <c r="K207" s="5">
        <v>100</v>
      </c>
      <c r="L207" s="5">
        <v>100</v>
      </c>
      <c r="M207" s="69">
        <f t="shared" si="35"/>
        <v>5</v>
      </c>
      <c r="N207" s="12">
        <f t="shared" si="34"/>
        <v>100</v>
      </c>
      <c r="O207" s="61"/>
      <c r="P207" s="206"/>
      <c r="Q207" s="206"/>
    </row>
    <row r="208" spans="1:17" s="3" customFormat="1" ht="48" customHeight="1" x14ac:dyDescent="0.25">
      <c r="A208" s="188"/>
      <c r="B208" s="189"/>
      <c r="C208" s="190"/>
      <c r="D208" s="195"/>
      <c r="E208" s="199"/>
      <c r="F208" s="200"/>
      <c r="G208" s="186"/>
      <c r="H208" s="184" t="s">
        <v>48</v>
      </c>
      <c r="I208" s="184"/>
      <c r="J208" s="5" t="s">
        <v>47</v>
      </c>
      <c r="K208" s="5">
        <v>25</v>
      </c>
      <c r="L208" s="5">
        <v>25</v>
      </c>
      <c r="M208" s="19">
        <f t="shared" si="35"/>
        <v>1.25</v>
      </c>
      <c r="N208" s="12">
        <f t="shared" si="34"/>
        <v>100</v>
      </c>
      <c r="O208" s="61"/>
      <c r="P208" s="206"/>
      <c r="Q208" s="206"/>
    </row>
    <row r="209" spans="1:17" s="3" customFormat="1" ht="33.75" customHeight="1" x14ac:dyDescent="0.25">
      <c r="A209" s="188"/>
      <c r="B209" s="189"/>
      <c r="C209" s="190"/>
      <c r="D209" s="195"/>
      <c r="E209" s="199"/>
      <c r="F209" s="200"/>
      <c r="G209" s="186"/>
      <c r="H209" s="184" t="s">
        <v>49</v>
      </c>
      <c r="I209" s="184"/>
      <c r="J209" s="5" t="s">
        <v>47</v>
      </c>
      <c r="K209" s="5">
        <v>100</v>
      </c>
      <c r="L209" s="5">
        <v>100</v>
      </c>
      <c r="M209" s="69">
        <f t="shared" si="35"/>
        <v>5</v>
      </c>
      <c r="N209" s="12">
        <f t="shared" si="34"/>
        <v>100</v>
      </c>
      <c r="O209" s="61"/>
      <c r="P209" s="206"/>
      <c r="Q209" s="206"/>
    </row>
    <row r="210" spans="1:17" s="3" customFormat="1" ht="45" customHeight="1" x14ac:dyDescent="0.25">
      <c r="A210" s="188"/>
      <c r="B210" s="189"/>
      <c r="C210" s="190"/>
      <c r="D210" s="195"/>
      <c r="E210" s="199"/>
      <c r="F210" s="200"/>
      <c r="G210" s="186"/>
      <c r="H210" s="184" t="s">
        <v>74</v>
      </c>
      <c r="I210" s="184"/>
      <c r="J210" s="5" t="s">
        <v>64</v>
      </c>
      <c r="K210" s="5">
        <v>2838</v>
      </c>
      <c r="L210" s="5">
        <v>2254</v>
      </c>
      <c r="M210" s="69">
        <f t="shared" si="35"/>
        <v>141.9</v>
      </c>
      <c r="N210" s="58">
        <v>84</v>
      </c>
      <c r="O210" s="61" t="s">
        <v>205</v>
      </c>
      <c r="P210" s="206"/>
      <c r="Q210" s="206"/>
    </row>
    <row r="211" spans="1:17" s="3" customFormat="1" ht="39.75" customHeight="1" x14ac:dyDescent="0.25">
      <c r="A211" s="188"/>
      <c r="B211" s="189"/>
      <c r="C211" s="190"/>
      <c r="D211" s="195"/>
      <c r="E211" s="199"/>
      <c r="F211" s="200"/>
      <c r="G211" s="186"/>
      <c r="H211" s="184" t="s">
        <v>75</v>
      </c>
      <c r="I211" s="184"/>
      <c r="J211" s="5" t="s">
        <v>64</v>
      </c>
      <c r="K211" s="5">
        <v>7</v>
      </c>
      <c r="L211" s="5">
        <v>8.8000000000000007</v>
      </c>
      <c r="M211" s="71"/>
      <c r="N211" s="12"/>
      <c r="O211" s="61"/>
      <c r="P211" s="206"/>
      <c r="Q211" s="206"/>
    </row>
    <row r="212" spans="1:17" s="3" customFormat="1" ht="48" customHeight="1" x14ac:dyDescent="0.25">
      <c r="A212" s="188"/>
      <c r="B212" s="189"/>
      <c r="C212" s="190"/>
      <c r="D212" s="195"/>
      <c r="E212" s="199"/>
      <c r="F212" s="200"/>
      <c r="G212" s="186"/>
      <c r="H212" s="184" t="s">
        <v>76</v>
      </c>
      <c r="I212" s="184"/>
      <c r="J212" s="5" t="s">
        <v>47</v>
      </c>
      <c r="K212" s="5">
        <v>99</v>
      </c>
      <c r="L212" s="5">
        <v>99</v>
      </c>
      <c r="M212" s="69">
        <f t="shared" si="35"/>
        <v>4.95</v>
      </c>
      <c r="N212" s="12">
        <f t="shared" si="34"/>
        <v>100</v>
      </c>
      <c r="O212" s="61"/>
      <c r="P212" s="206"/>
      <c r="Q212" s="206"/>
    </row>
    <row r="213" spans="1:17" s="3" customFormat="1" ht="15" customHeight="1" x14ac:dyDescent="0.25">
      <c r="A213" s="188"/>
      <c r="B213" s="189"/>
      <c r="C213" s="190"/>
      <c r="D213" s="195"/>
      <c r="E213" s="199"/>
      <c r="F213" s="200"/>
      <c r="G213" s="186"/>
      <c r="H213" s="248" t="s">
        <v>99</v>
      </c>
      <c r="I213" s="249"/>
      <c r="J213" s="249"/>
      <c r="K213" s="249"/>
      <c r="L213" s="249"/>
      <c r="M213" s="249"/>
      <c r="N213" s="249"/>
      <c r="O213" s="249"/>
      <c r="P213" s="249"/>
      <c r="Q213" s="249"/>
    </row>
    <row r="214" spans="1:17" s="3" customFormat="1" ht="34.950000000000003" customHeight="1" x14ac:dyDescent="0.25">
      <c r="A214" s="188"/>
      <c r="B214" s="189"/>
      <c r="C214" s="190"/>
      <c r="D214" s="195"/>
      <c r="E214" s="199"/>
      <c r="F214" s="200"/>
      <c r="G214" s="186"/>
      <c r="H214" s="184" t="s">
        <v>60</v>
      </c>
      <c r="I214" s="184"/>
      <c r="J214" s="5" t="s">
        <v>42</v>
      </c>
      <c r="K214" s="5">
        <v>39</v>
      </c>
      <c r="L214" s="5">
        <v>36</v>
      </c>
      <c r="M214" s="69">
        <f>K214*5/100</f>
        <v>1.95</v>
      </c>
      <c r="N214" s="70">
        <v>97.3</v>
      </c>
      <c r="O214" s="61" t="s">
        <v>206</v>
      </c>
      <c r="P214" s="206" t="s">
        <v>43</v>
      </c>
      <c r="Q214" s="206"/>
    </row>
    <row r="215" spans="1:17" s="3" customFormat="1" ht="34.950000000000003" customHeight="1" x14ac:dyDescent="0.25">
      <c r="A215" s="188"/>
      <c r="B215" s="189"/>
      <c r="C215" s="190"/>
      <c r="D215" s="195"/>
      <c r="E215" s="199"/>
      <c r="F215" s="200"/>
      <c r="G215" s="186"/>
      <c r="H215" s="184" t="s">
        <v>61</v>
      </c>
      <c r="I215" s="184"/>
      <c r="J215" s="5" t="s">
        <v>47</v>
      </c>
      <c r="K215" s="5">
        <v>100</v>
      </c>
      <c r="L215" s="5">
        <v>100</v>
      </c>
      <c r="M215" s="69">
        <f t="shared" ref="M215:M219" si="36">K215*5/100</f>
        <v>5</v>
      </c>
      <c r="N215" s="12">
        <f t="shared" ref="N215:N219" si="37">L215/K215*100</f>
        <v>100</v>
      </c>
      <c r="O215" s="61"/>
      <c r="P215" s="206"/>
      <c r="Q215" s="206"/>
    </row>
    <row r="216" spans="1:17" s="3" customFormat="1" ht="34.950000000000003" customHeight="1" x14ac:dyDescent="0.25">
      <c r="A216" s="188"/>
      <c r="B216" s="189"/>
      <c r="C216" s="190"/>
      <c r="D216" s="195"/>
      <c r="E216" s="199"/>
      <c r="F216" s="200"/>
      <c r="G216" s="186"/>
      <c r="H216" s="184" t="s">
        <v>62</v>
      </c>
      <c r="I216" s="184"/>
      <c r="J216" s="5" t="s">
        <v>47</v>
      </c>
      <c r="K216" s="5">
        <v>20</v>
      </c>
      <c r="L216" s="5">
        <v>20</v>
      </c>
      <c r="M216" s="69">
        <f t="shared" si="36"/>
        <v>1</v>
      </c>
      <c r="N216" s="12">
        <f t="shared" si="37"/>
        <v>100</v>
      </c>
      <c r="O216" s="61"/>
      <c r="P216" s="206"/>
      <c r="Q216" s="206"/>
    </row>
    <row r="217" spans="1:17" s="3" customFormat="1" ht="34.950000000000003" customHeight="1" x14ac:dyDescent="0.25">
      <c r="A217" s="188"/>
      <c r="B217" s="189"/>
      <c r="C217" s="190"/>
      <c r="D217" s="195"/>
      <c r="E217" s="199"/>
      <c r="F217" s="200"/>
      <c r="G217" s="186"/>
      <c r="H217" s="184" t="s">
        <v>63</v>
      </c>
      <c r="I217" s="184"/>
      <c r="J217" s="5" t="s">
        <v>64</v>
      </c>
      <c r="K217" s="5">
        <v>6629</v>
      </c>
      <c r="L217" s="5">
        <v>5679</v>
      </c>
      <c r="M217" s="69">
        <f t="shared" si="36"/>
        <v>331.45</v>
      </c>
      <c r="N217" s="12">
        <v>91</v>
      </c>
      <c r="O217" s="61" t="s">
        <v>207</v>
      </c>
      <c r="P217" s="206"/>
      <c r="Q217" s="206"/>
    </row>
    <row r="218" spans="1:17" s="3" customFormat="1" ht="34.950000000000003" customHeight="1" x14ac:dyDescent="0.25">
      <c r="A218" s="188"/>
      <c r="B218" s="189"/>
      <c r="C218" s="190"/>
      <c r="D218" s="195"/>
      <c r="E218" s="199"/>
      <c r="F218" s="200"/>
      <c r="G218" s="186"/>
      <c r="H218" s="184" t="s">
        <v>65</v>
      </c>
      <c r="I218" s="184"/>
      <c r="J218" s="5" t="s">
        <v>64</v>
      </c>
      <c r="K218" s="5">
        <v>11</v>
      </c>
      <c r="L218" s="5">
        <v>15</v>
      </c>
      <c r="M218" s="69"/>
      <c r="N218" s="12"/>
      <c r="O218" s="61"/>
      <c r="P218" s="206"/>
      <c r="Q218" s="206"/>
    </row>
    <row r="219" spans="1:17" s="3" customFormat="1" ht="34.950000000000003" customHeight="1" x14ac:dyDescent="0.25">
      <c r="A219" s="191"/>
      <c r="B219" s="192"/>
      <c r="C219" s="193"/>
      <c r="D219" s="196"/>
      <c r="E219" s="201"/>
      <c r="F219" s="202"/>
      <c r="G219" s="187"/>
      <c r="H219" s="184" t="s">
        <v>66</v>
      </c>
      <c r="I219" s="184"/>
      <c r="J219" s="5" t="s">
        <v>47</v>
      </c>
      <c r="K219" s="5">
        <v>80</v>
      </c>
      <c r="L219" s="5">
        <v>80</v>
      </c>
      <c r="M219" s="69">
        <f t="shared" si="36"/>
        <v>4</v>
      </c>
      <c r="N219" s="12">
        <f t="shared" si="37"/>
        <v>100</v>
      </c>
      <c r="O219" s="61"/>
      <c r="P219" s="206"/>
      <c r="Q219" s="206"/>
    </row>
    <row r="220" spans="1:17" s="3" customFormat="1" ht="15" customHeight="1" x14ac:dyDescent="0.25">
      <c r="A220" s="168" t="s">
        <v>100</v>
      </c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70"/>
    </row>
    <row r="221" spans="1:17" s="3" customFormat="1" ht="34.950000000000003" customHeight="1" x14ac:dyDescent="0.25">
      <c r="A221" s="173" t="s">
        <v>87</v>
      </c>
      <c r="B221" s="174"/>
      <c r="C221" s="175"/>
      <c r="D221" s="194">
        <v>19004818.09</v>
      </c>
      <c r="E221" s="197">
        <v>18773000.010000002</v>
      </c>
      <c r="F221" s="198"/>
      <c r="G221" s="185">
        <f>E221/D221*100</f>
        <v>98.780214159892552</v>
      </c>
      <c r="H221" s="184" t="s">
        <v>41</v>
      </c>
      <c r="I221" s="184"/>
      <c r="J221" s="5" t="s">
        <v>42</v>
      </c>
      <c r="K221" s="5">
        <v>109</v>
      </c>
      <c r="L221" s="5">
        <v>112</v>
      </c>
      <c r="M221" s="69">
        <f>K221*5/100</f>
        <v>5.45</v>
      </c>
      <c r="N221" s="70">
        <f>L221/K221*100</f>
        <v>102.75229357798166</v>
      </c>
      <c r="O221" s="61" t="s">
        <v>208</v>
      </c>
      <c r="P221" s="206" t="s">
        <v>43</v>
      </c>
      <c r="Q221" s="206"/>
    </row>
    <row r="222" spans="1:17" s="3" customFormat="1" ht="34.950000000000003" customHeight="1" x14ac:dyDescent="0.25">
      <c r="A222" s="176"/>
      <c r="B222" s="177"/>
      <c r="C222" s="178"/>
      <c r="D222" s="195"/>
      <c r="E222" s="243"/>
      <c r="F222" s="244"/>
      <c r="G222" s="186"/>
      <c r="H222" s="184" t="s">
        <v>44</v>
      </c>
      <c r="I222" s="184"/>
      <c r="J222" s="5" t="s">
        <v>45</v>
      </c>
      <c r="K222" s="5">
        <v>85</v>
      </c>
      <c r="L222" s="5">
        <v>85</v>
      </c>
      <c r="M222" s="69">
        <f t="shared" ref="M222:M234" si="38">K222*5/100</f>
        <v>4.25</v>
      </c>
      <c r="N222" s="12">
        <f>L222/K222*100</f>
        <v>100</v>
      </c>
      <c r="O222" s="61"/>
      <c r="P222" s="206"/>
      <c r="Q222" s="206"/>
    </row>
    <row r="223" spans="1:17" s="3" customFormat="1" ht="34.950000000000003" customHeight="1" x14ac:dyDescent="0.25">
      <c r="A223" s="176"/>
      <c r="B223" s="177"/>
      <c r="C223" s="178"/>
      <c r="D223" s="195"/>
      <c r="E223" s="243"/>
      <c r="F223" s="244"/>
      <c r="G223" s="186"/>
      <c r="H223" s="184" t="s">
        <v>46</v>
      </c>
      <c r="I223" s="184"/>
      <c r="J223" s="5" t="s">
        <v>47</v>
      </c>
      <c r="K223" s="5">
        <v>100</v>
      </c>
      <c r="L223" s="5">
        <v>100</v>
      </c>
      <c r="M223" s="69">
        <f t="shared" si="38"/>
        <v>5</v>
      </c>
      <c r="N223" s="12">
        <f>L223/K223*100</f>
        <v>100</v>
      </c>
      <c r="O223" s="61"/>
      <c r="P223" s="206"/>
      <c r="Q223" s="206"/>
    </row>
    <row r="224" spans="1:17" s="3" customFormat="1" ht="34.950000000000003" customHeight="1" x14ac:dyDescent="0.25">
      <c r="A224" s="176"/>
      <c r="B224" s="177"/>
      <c r="C224" s="178"/>
      <c r="D224" s="195"/>
      <c r="E224" s="243"/>
      <c r="F224" s="244"/>
      <c r="G224" s="186"/>
      <c r="H224" s="184" t="s">
        <v>48</v>
      </c>
      <c r="I224" s="184"/>
      <c r="J224" s="5" t="s">
        <v>47</v>
      </c>
      <c r="K224" s="5">
        <v>85</v>
      </c>
      <c r="L224" s="5">
        <v>89</v>
      </c>
      <c r="M224" s="69">
        <f t="shared" si="38"/>
        <v>4.25</v>
      </c>
      <c r="N224" s="70">
        <f>L224/K224*100</f>
        <v>104.70588235294119</v>
      </c>
      <c r="O224" s="61" t="s">
        <v>209</v>
      </c>
      <c r="P224" s="206"/>
      <c r="Q224" s="206"/>
    </row>
    <row r="225" spans="1:17" s="3" customFormat="1" ht="34.950000000000003" customHeight="1" x14ac:dyDescent="0.25">
      <c r="A225" s="176"/>
      <c r="B225" s="177"/>
      <c r="C225" s="178"/>
      <c r="D225" s="195"/>
      <c r="E225" s="243"/>
      <c r="F225" s="244"/>
      <c r="G225" s="186"/>
      <c r="H225" s="184" t="s">
        <v>49</v>
      </c>
      <c r="I225" s="184"/>
      <c r="J225" s="5" t="s">
        <v>47</v>
      </c>
      <c r="K225" s="5">
        <v>100</v>
      </c>
      <c r="L225" s="5">
        <v>100</v>
      </c>
      <c r="M225" s="69">
        <f t="shared" si="38"/>
        <v>5</v>
      </c>
      <c r="N225" s="12">
        <f>L225/K225*100</f>
        <v>100</v>
      </c>
      <c r="O225" s="61"/>
      <c r="P225" s="206"/>
      <c r="Q225" s="206"/>
    </row>
    <row r="226" spans="1:17" s="3" customFormat="1" ht="34.950000000000003" customHeight="1" x14ac:dyDescent="0.25">
      <c r="A226" s="176"/>
      <c r="B226" s="177"/>
      <c r="C226" s="178"/>
      <c r="D226" s="195"/>
      <c r="E226" s="243"/>
      <c r="F226" s="244"/>
      <c r="G226" s="186"/>
      <c r="H226" s="184" t="s">
        <v>68</v>
      </c>
      <c r="I226" s="184"/>
      <c r="J226" s="5"/>
      <c r="K226" s="5"/>
      <c r="L226" s="5"/>
      <c r="M226" s="69"/>
      <c r="N226" s="12"/>
      <c r="O226" s="61"/>
      <c r="P226" s="206"/>
      <c r="Q226" s="206"/>
    </row>
    <row r="227" spans="1:17" s="3" customFormat="1" ht="34.950000000000003" customHeight="1" x14ac:dyDescent="0.25">
      <c r="A227" s="176"/>
      <c r="B227" s="177"/>
      <c r="C227" s="178"/>
      <c r="D227" s="195"/>
      <c r="E227" s="243"/>
      <c r="F227" s="244"/>
      <c r="G227" s="186"/>
      <c r="H227" s="184" t="s">
        <v>51</v>
      </c>
      <c r="I227" s="184"/>
      <c r="J227" s="5" t="s">
        <v>47</v>
      </c>
      <c r="K227" s="5">
        <v>80</v>
      </c>
      <c r="L227" s="5">
        <v>80</v>
      </c>
      <c r="M227" s="69">
        <f t="shared" si="38"/>
        <v>4</v>
      </c>
      <c r="N227" s="12">
        <f>L227/K227*100</f>
        <v>100</v>
      </c>
      <c r="O227" s="61"/>
      <c r="P227" s="206"/>
      <c r="Q227" s="206"/>
    </row>
    <row r="228" spans="1:17" s="3" customFormat="1" ht="34.950000000000003" customHeight="1" x14ac:dyDescent="0.25">
      <c r="A228" s="176"/>
      <c r="B228" s="177"/>
      <c r="C228" s="178"/>
      <c r="D228" s="195"/>
      <c r="E228" s="243"/>
      <c r="F228" s="244"/>
      <c r="G228" s="186"/>
      <c r="H228" s="184" t="s">
        <v>52</v>
      </c>
      <c r="I228" s="184"/>
      <c r="J228" s="5" t="s">
        <v>47</v>
      </c>
      <c r="K228" s="5">
        <v>20</v>
      </c>
      <c r="L228" s="5">
        <v>20</v>
      </c>
      <c r="M228" s="69">
        <f t="shared" si="38"/>
        <v>1</v>
      </c>
      <c r="N228" s="12">
        <f>L228/K228*100</f>
        <v>100</v>
      </c>
      <c r="O228" s="61"/>
      <c r="P228" s="206"/>
      <c r="Q228" s="206"/>
    </row>
    <row r="229" spans="1:17" s="3" customFormat="1" ht="34.950000000000003" customHeight="1" x14ac:dyDescent="0.25">
      <c r="A229" s="176"/>
      <c r="B229" s="177"/>
      <c r="C229" s="178"/>
      <c r="D229" s="195"/>
      <c r="E229" s="243"/>
      <c r="F229" s="244"/>
      <c r="G229" s="186"/>
      <c r="H229" s="184" t="s">
        <v>53</v>
      </c>
      <c r="I229" s="184"/>
      <c r="J229" s="5" t="s">
        <v>47</v>
      </c>
      <c r="K229" s="5"/>
      <c r="L229" s="5"/>
      <c r="M229" s="69"/>
      <c r="N229" s="12"/>
      <c r="O229" s="61"/>
      <c r="P229" s="206"/>
      <c r="Q229" s="206"/>
    </row>
    <row r="230" spans="1:17" s="3" customFormat="1" ht="34.950000000000003" customHeight="1" x14ac:dyDescent="0.25">
      <c r="A230" s="176"/>
      <c r="B230" s="177"/>
      <c r="C230" s="178"/>
      <c r="D230" s="195"/>
      <c r="E230" s="243"/>
      <c r="F230" s="244"/>
      <c r="G230" s="186"/>
      <c r="H230" s="184" t="s">
        <v>69</v>
      </c>
      <c r="I230" s="184"/>
      <c r="J230" s="5"/>
      <c r="K230" s="5"/>
      <c r="L230" s="5"/>
      <c r="M230" s="69"/>
      <c r="N230" s="12"/>
      <c r="O230" s="61"/>
      <c r="P230" s="206"/>
      <c r="Q230" s="206"/>
    </row>
    <row r="231" spans="1:17" s="3" customFormat="1" ht="34.950000000000003" customHeight="1" x14ac:dyDescent="0.25">
      <c r="A231" s="176"/>
      <c r="B231" s="177"/>
      <c r="C231" s="178"/>
      <c r="D231" s="195"/>
      <c r="E231" s="243"/>
      <c r="F231" s="244"/>
      <c r="G231" s="186"/>
      <c r="H231" s="184" t="s">
        <v>55</v>
      </c>
      <c r="I231" s="184"/>
      <c r="J231" s="5" t="s">
        <v>47</v>
      </c>
      <c r="K231" s="5">
        <v>66.599999999999994</v>
      </c>
      <c r="L231" s="5">
        <v>66.599999999999994</v>
      </c>
      <c r="M231" s="69">
        <f t="shared" si="38"/>
        <v>3.33</v>
      </c>
      <c r="N231" s="12">
        <f>L231/K231*100</f>
        <v>100</v>
      </c>
      <c r="O231" s="61"/>
      <c r="P231" s="206"/>
      <c r="Q231" s="206"/>
    </row>
    <row r="232" spans="1:17" s="3" customFormat="1" ht="34.950000000000003" customHeight="1" x14ac:dyDescent="0.25">
      <c r="A232" s="176"/>
      <c r="B232" s="177"/>
      <c r="C232" s="178"/>
      <c r="D232" s="195"/>
      <c r="E232" s="243"/>
      <c r="F232" s="244"/>
      <c r="G232" s="186"/>
      <c r="H232" s="184" t="s">
        <v>56</v>
      </c>
      <c r="I232" s="184"/>
      <c r="J232" s="5" t="s">
        <v>47</v>
      </c>
      <c r="K232" s="5">
        <v>33.299999999999997</v>
      </c>
      <c r="L232" s="5">
        <v>33.299999999999997</v>
      </c>
      <c r="M232" s="69">
        <f t="shared" si="38"/>
        <v>1.665</v>
      </c>
      <c r="N232" s="12">
        <f>L232/K232*100</f>
        <v>100</v>
      </c>
      <c r="O232" s="61"/>
      <c r="P232" s="206"/>
      <c r="Q232" s="206"/>
    </row>
    <row r="233" spans="1:17" s="3" customFormat="1" ht="34.950000000000003" customHeight="1" x14ac:dyDescent="0.25">
      <c r="A233" s="176"/>
      <c r="B233" s="177"/>
      <c r="C233" s="178"/>
      <c r="D233" s="195"/>
      <c r="E233" s="243"/>
      <c r="F233" s="244"/>
      <c r="G233" s="186"/>
      <c r="H233" s="184" t="s">
        <v>53</v>
      </c>
      <c r="I233" s="184"/>
      <c r="J233" s="5" t="s">
        <v>47</v>
      </c>
      <c r="K233" s="5"/>
      <c r="L233" s="5"/>
      <c r="M233" s="69"/>
      <c r="N233" s="12"/>
      <c r="O233" s="61"/>
      <c r="P233" s="206"/>
      <c r="Q233" s="206"/>
    </row>
    <row r="234" spans="1:17" s="3" customFormat="1" ht="34.950000000000003" customHeight="1" x14ac:dyDescent="0.25">
      <c r="A234" s="176"/>
      <c r="B234" s="177"/>
      <c r="C234" s="178"/>
      <c r="D234" s="195"/>
      <c r="E234" s="243"/>
      <c r="F234" s="244"/>
      <c r="G234" s="186"/>
      <c r="H234" s="184" t="s">
        <v>57</v>
      </c>
      <c r="I234" s="184"/>
      <c r="J234" s="5" t="s">
        <v>47</v>
      </c>
      <c r="K234" s="5">
        <v>80</v>
      </c>
      <c r="L234" s="5">
        <v>80</v>
      </c>
      <c r="M234" s="69">
        <f t="shared" si="38"/>
        <v>4</v>
      </c>
      <c r="N234" s="12">
        <f>L234/K234*100</f>
        <v>100</v>
      </c>
      <c r="O234" s="61"/>
      <c r="P234" s="206"/>
      <c r="Q234" s="206"/>
    </row>
    <row r="235" spans="1:17" s="3" customFormat="1" ht="16.5" customHeight="1" x14ac:dyDescent="0.3">
      <c r="A235" s="225"/>
      <c r="B235" s="226"/>
      <c r="C235" s="227"/>
      <c r="D235" s="195"/>
      <c r="E235" s="243"/>
      <c r="F235" s="244"/>
      <c r="G235" s="186"/>
      <c r="H235" s="223" t="s">
        <v>101</v>
      </c>
      <c r="I235" s="224"/>
      <c r="J235" s="224"/>
      <c r="K235" s="224"/>
      <c r="L235" s="224"/>
      <c r="M235" s="224"/>
      <c r="N235" s="224"/>
      <c r="O235" s="224"/>
      <c r="P235" s="224"/>
      <c r="Q235" s="224"/>
    </row>
    <row r="236" spans="1:17" s="3" customFormat="1" ht="34.950000000000003" customHeight="1" x14ac:dyDescent="0.25">
      <c r="A236" s="225"/>
      <c r="B236" s="226"/>
      <c r="C236" s="227"/>
      <c r="D236" s="195"/>
      <c r="E236" s="243"/>
      <c r="F236" s="244"/>
      <c r="G236" s="186"/>
      <c r="H236" s="184" t="s">
        <v>60</v>
      </c>
      <c r="I236" s="184"/>
      <c r="J236" s="5" t="s">
        <v>42</v>
      </c>
      <c r="K236" s="5">
        <v>77</v>
      </c>
      <c r="L236" s="5">
        <v>80</v>
      </c>
      <c r="M236" s="69">
        <f>K236*5/100</f>
        <v>3.85</v>
      </c>
      <c r="N236" s="70">
        <f t="shared" ref="N236:N241" si="39">L236/K236*100</f>
        <v>103.89610389610388</v>
      </c>
      <c r="O236" s="61" t="s">
        <v>210</v>
      </c>
      <c r="P236" s="206" t="s">
        <v>43</v>
      </c>
      <c r="Q236" s="206"/>
    </row>
    <row r="237" spans="1:17" s="3" customFormat="1" ht="34.950000000000003" customHeight="1" x14ac:dyDescent="0.25">
      <c r="A237" s="225"/>
      <c r="B237" s="226"/>
      <c r="C237" s="227"/>
      <c r="D237" s="195"/>
      <c r="E237" s="243"/>
      <c r="F237" s="244"/>
      <c r="G237" s="186"/>
      <c r="H237" s="184" t="s">
        <v>61</v>
      </c>
      <c r="I237" s="184"/>
      <c r="J237" s="5" t="s">
        <v>47</v>
      </c>
      <c r="K237" s="5">
        <v>100</v>
      </c>
      <c r="L237" s="5">
        <v>100</v>
      </c>
      <c r="M237" s="69">
        <f t="shared" ref="M237:M241" si="40">K237*5/100</f>
        <v>5</v>
      </c>
      <c r="N237" s="58">
        <f t="shared" si="39"/>
        <v>100</v>
      </c>
      <c r="O237" s="61"/>
      <c r="P237" s="206"/>
      <c r="Q237" s="206"/>
    </row>
    <row r="238" spans="1:17" s="3" customFormat="1" ht="34.950000000000003" customHeight="1" x14ac:dyDescent="0.25">
      <c r="A238" s="225"/>
      <c r="B238" s="226"/>
      <c r="C238" s="227"/>
      <c r="D238" s="195"/>
      <c r="E238" s="243"/>
      <c r="F238" s="244"/>
      <c r="G238" s="186"/>
      <c r="H238" s="184" t="s">
        <v>62</v>
      </c>
      <c r="I238" s="184"/>
      <c r="J238" s="5" t="s">
        <v>47</v>
      </c>
      <c r="K238" s="5">
        <v>50</v>
      </c>
      <c r="L238" s="5">
        <v>56</v>
      </c>
      <c r="M238" s="69">
        <f t="shared" si="40"/>
        <v>2.5</v>
      </c>
      <c r="N238" s="58">
        <f t="shared" si="39"/>
        <v>112.00000000000001</v>
      </c>
      <c r="O238" s="61" t="s">
        <v>211</v>
      </c>
      <c r="P238" s="206"/>
      <c r="Q238" s="206"/>
    </row>
    <row r="239" spans="1:17" s="3" customFormat="1" ht="34.950000000000003" customHeight="1" x14ac:dyDescent="0.25">
      <c r="A239" s="225"/>
      <c r="B239" s="226"/>
      <c r="C239" s="227"/>
      <c r="D239" s="195"/>
      <c r="E239" s="243"/>
      <c r="F239" s="244"/>
      <c r="G239" s="186"/>
      <c r="H239" s="184" t="s">
        <v>63</v>
      </c>
      <c r="I239" s="184"/>
      <c r="J239" s="5" t="s">
        <v>64</v>
      </c>
      <c r="K239" s="5">
        <v>12000</v>
      </c>
      <c r="L239" s="5">
        <v>10587</v>
      </c>
      <c r="M239" s="69">
        <f t="shared" si="40"/>
        <v>600</v>
      </c>
      <c r="N239" s="58">
        <v>93</v>
      </c>
      <c r="O239" s="61" t="s">
        <v>192</v>
      </c>
      <c r="P239" s="206"/>
      <c r="Q239" s="206"/>
    </row>
    <row r="240" spans="1:17" s="3" customFormat="1" ht="34.950000000000003" customHeight="1" x14ac:dyDescent="0.25">
      <c r="A240" s="225"/>
      <c r="B240" s="226"/>
      <c r="C240" s="227"/>
      <c r="D240" s="195"/>
      <c r="E240" s="243"/>
      <c r="F240" s="244"/>
      <c r="G240" s="186"/>
      <c r="H240" s="184" t="s">
        <v>65</v>
      </c>
      <c r="I240" s="184"/>
      <c r="J240" s="5" t="s">
        <v>64</v>
      </c>
      <c r="K240" s="5">
        <v>11</v>
      </c>
      <c r="L240" s="5">
        <v>12.7</v>
      </c>
      <c r="M240" s="69"/>
      <c r="N240" s="58"/>
      <c r="O240" s="61"/>
      <c r="P240" s="206"/>
      <c r="Q240" s="206"/>
    </row>
    <row r="241" spans="1:17" s="3" customFormat="1" ht="34.950000000000003" customHeight="1" x14ac:dyDescent="0.25">
      <c r="A241" s="228"/>
      <c r="B241" s="229"/>
      <c r="C241" s="230"/>
      <c r="D241" s="196"/>
      <c r="E241" s="245"/>
      <c r="F241" s="246"/>
      <c r="G241" s="187"/>
      <c r="H241" s="184" t="s">
        <v>66</v>
      </c>
      <c r="I241" s="184"/>
      <c r="J241" s="5" t="s">
        <v>47</v>
      </c>
      <c r="K241" s="5">
        <v>85</v>
      </c>
      <c r="L241" s="5">
        <v>85</v>
      </c>
      <c r="M241" s="69">
        <f t="shared" si="40"/>
        <v>4.25</v>
      </c>
      <c r="N241" s="58">
        <f t="shared" si="39"/>
        <v>100</v>
      </c>
      <c r="O241" s="61"/>
      <c r="P241" s="206"/>
      <c r="Q241" s="206"/>
    </row>
    <row r="242" spans="1:17" s="3" customFormat="1" ht="22.2" customHeight="1" x14ac:dyDescent="0.25">
      <c r="A242" s="168" t="s">
        <v>102</v>
      </c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70"/>
    </row>
    <row r="243" spans="1:17" s="3" customFormat="1" ht="34.950000000000003" customHeight="1" x14ac:dyDescent="0.25">
      <c r="A243" s="206" t="s">
        <v>87</v>
      </c>
      <c r="B243" s="206"/>
      <c r="C243" s="206"/>
      <c r="D243" s="208">
        <v>18707534.140000001</v>
      </c>
      <c r="E243" s="208">
        <v>18190540.670000002</v>
      </c>
      <c r="F243" s="208"/>
      <c r="G243" s="210">
        <f>E243/D243*100</f>
        <v>97.23644246146489</v>
      </c>
      <c r="H243" s="184" t="s">
        <v>41</v>
      </c>
      <c r="I243" s="184"/>
      <c r="J243" s="5" t="s">
        <v>42</v>
      </c>
      <c r="K243" s="5">
        <v>170</v>
      </c>
      <c r="L243" s="5">
        <v>170</v>
      </c>
      <c r="M243" s="69">
        <f>K243*5/100</f>
        <v>8.5</v>
      </c>
      <c r="N243" s="58">
        <f>L243/K243*100</f>
        <v>100</v>
      </c>
      <c r="O243" s="61"/>
      <c r="P243" s="206" t="s">
        <v>43</v>
      </c>
      <c r="Q243" s="206"/>
    </row>
    <row r="244" spans="1:17" s="3" customFormat="1" ht="48" customHeight="1" x14ac:dyDescent="0.25">
      <c r="A244" s="206"/>
      <c r="B244" s="206"/>
      <c r="C244" s="206"/>
      <c r="D244" s="209"/>
      <c r="E244" s="209"/>
      <c r="F244" s="209"/>
      <c r="G244" s="211"/>
      <c r="H244" s="184" t="s">
        <v>44</v>
      </c>
      <c r="I244" s="184"/>
      <c r="J244" s="5" t="s">
        <v>45</v>
      </c>
      <c r="K244" s="5">
        <v>121</v>
      </c>
      <c r="L244" s="5">
        <v>131</v>
      </c>
      <c r="M244" s="69">
        <f t="shared" ref="M244:M256" si="41">K244*5/100</f>
        <v>6.05</v>
      </c>
      <c r="N244" s="58">
        <f>L244/K244*100</f>
        <v>108.26446280991735</v>
      </c>
      <c r="O244" s="61" t="s">
        <v>212</v>
      </c>
      <c r="P244" s="206"/>
      <c r="Q244" s="206"/>
    </row>
    <row r="245" spans="1:17" s="3" customFormat="1" ht="34.950000000000003" customHeight="1" x14ac:dyDescent="0.25">
      <c r="A245" s="206"/>
      <c r="B245" s="206"/>
      <c r="C245" s="206"/>
      <c r="D245" s="209"/>
      <c r="E245" s="209"/>
      <c r="F245" s="209"/>
      <c r="G245" s="211"/>
      <c r="H245" s="184" t="s">
        <v>46</v>
      </c>
      <c r="I245" s="184"/>
      <c r="J245" s="5" t="s">
        <v>47</v>
      </c>
      <c r="K245" s="5">
        <v>100</v>
      </c>
      <c r="L245" s="5">
        <v>100</v>
      </c>
      <c r="M245" s="69">
        <f t="shared" si="41"/>
        <v>5</v>
      </c>
      <c r="N245" s="58">
        <f>L245/K245*100</f>
        <v>100</v>
      </c>
      <c r="O245" s="61"/>
      <c r="P245" s="206"/>
      <c r="Q245" s="206"/>
    </row>
    <row r="246" spans="1:17" s="3" customFormat="1" ht="60" customHeight="1" x14ac:dyDescent="0.25">
      <c r="A246" s="206"/>
      <c r="B246" s="206"/>
      <c r="C246" s="206"/>
      <c r="D246" s="209"/>
      <c r="E246" s="209"/>
      <c r="F246" s="209"/>
      <c r="G246" s="211"/>
      <c r="H246" s="184" t="s">
        <v>48</v>
      </c>
      <c r="I246" s="184"/>
      <c r="J246" s="5" t="s">
        <v>47</v>
      </c>
      <c r="K246" s="5">
        <v>63</v>
      </c>
      <c r="L246" s="5">
        <v>59</v>
      </c>
      <c r="M246" s="69">
        <f t="shared" si="41"/>
        <v>3.15</v>
      </c>
      <c r="N246" s="58">
        <v>98</v>
      </c>
      <c r="O246" s="61" t="s">
        <v>213</v>
      </c>
      <c r="P246" s="206"/>
      <c r="Q246" s="206"/>
    </row>
    <row r="247" spans="1:17" s="3" customFormat="1" ht="34.950000000000003" customHeight="1" x14ac:dyDescent="0.25">
      <c r="A247" s="206"/>
      <c r="B247" s="206"/>
      <c r="C247" s="206"/>
      <c r="D247" s="209"/>
      <c r="E247" s="209"/>
      <c r="F247" s="209"/>
      <c r="G247" s="211"/>
      <c r="H247" s="184" t="s">
        <v>49</v>
      </c>
      <c r="I247" s="184"/>
      <c r="J247" s="5" t="s">
        <v>47</v>
      </c>
      <c r="K247" s="5">
        <v>100</v>
      </c>
      <c r="L247" s="5">
        <v>100</v>
      </c>
      <c r="M247" s="69">
        <f t="shared" si="41"/>
        <v>5</v>
      </c>
      <c r="N247" s="58">
        <f>L247/K247*100</f>
        <v>100</v>
      </c>
      <c r="O247" s="61"/>
      <c r="P247" s="206"/>
      <c r="Q247" s="206"/>
    </row>
    <row r="248" spans="1:17" s="3" customFormat="1" ht="34.950000000000003" customHeight="1" x14ac:dyDescent="0.25">
      <c r="A248" s="206"/>
      <c r="B248" s="206"/>
      <c r="C248" s="206"/>
      <c r="D248" s="209"/>
      <c r="E248" s="209"/>
      <c r="F248" s="209"/>
      <c r="G248" s="211"/>
      <c r="H248" s="184" t="s">
        <v>68</v>
      </c>
      <c r="I248" s="184"/>
      <c r="J248" s="5"/>
      <c r="K248" s="5"/>
      <c r="L248" s="5"/>
      <c r="M248" s="69"/>
      <c r="N248" s="58"/>
      <c r="O248" s="61"/>
      <c r="P248" s="206"/>
      <c r="Q248" s="206"/>
    </row>
    <row r="249" spans="1:17" s="3" customFormat="1" ht="34.950000000000003" customHeight="1" x14ac:dyDescent="0.25">
      <c r="A249" s="206"/>
      <c r="B249" s="206"/>
      <c r="C249" s="206"/>
      <c r="D249" s="209"/>
      <c r="E249" s="209"/>
      <c r="F249" s="209"/>
      <c r="G249" s="211"/>
      <c r="H249" s="184" t="s">
        <v>51</v>
      </c>
      <c r="I249" s="184"/>
      <c r="J249" s="5" t="s">
        <v>47</v>
      </c>
      <c r="K249" s="5">
        <v>50</v>
      </c>
      <c r="L249" s="5">
        <v>50</v>
      </c>
      <c r="M249" s="69">
        <f t="shared" si="41"/>
        <v>2.5</v>
      </c>
      <c r="N249" s="58">
        <f>L249/K249*100</f>
        <v>100</v>
      </c>
      <c r="O249" s="61"/>
      <c r="P249" s="206"/>
      <c r="Q249" s="206"/>
    </row>
    <row r="250" spans="1:17" s="3" customFormat="1" ht="34.950000000000003" customHeight="1" x14ac:dyDescent="0.25">
      <c r="A250" s="206"/>
      <c r="B250" s="206"/>
      <c r="C250" s="206"/>
      <c r="D250" s="209"/>
      <c r="E250" s="209"/>
      <c r="F250" s="209"/>
      <c r="G250" s="211"/>
      <c r="H250" s="184" t="s">
        <v>52</v>
      </c>
      <c r="I250" s="184"/>
      <c r="J250" s="5" t="s">
        <v>47</v>
      </c>
      <c r="K250" s="5">
        <v>50</v>
      </c>
      <c r="L250" s="5">
        <v>50</v>
      </c>
      <c r="M250" s="69">
        <f t="shared" si="41"/>
        <v>2.5</v>
      </c>
      <c r="N250" s="12">
        <f>L250/K250*100</f>
        <v>100</v>
      </c>
      <c r="O250" s="61"/>
      <c r="P250" s="206"/>
      <c r="Q250" s="206"/>
    </row>
    <row r="251" spans="1:17" s="3" customFormat="1" ht="34.950000000000003" customHeight="1" x14ac:dyDescent="0.25">
      <c r="A251" s="206"/>
      <c r="B251" s="206"/>
      <c r="C251" s="206"/>
      <c r="D251" s="209"/>
      <c r="E251" s="209"/>
      <c r="F251" s="209"/>
      <c r="G251" s="211"/>
      <c r="H251" s="184" t="s">
        <v>53</v>
      </c>
      <c r="I251" s="184"/>
      <c r="J251" s="5" t="s">
        <v>47</v>
      </c>
      <c r="K251" s="5"/>
      <c r="L251" s="5"/>
      <c r="M251" s="69"/>
      <c r="N251" s="12"/>
      <c r="O251" s="61"/>
      <c r="P251" s="206"/>
      <c r="Q251" s="206"/>
    </row>
    <row r="252" spans="1:17" s="3" customFormat="1" ht="34.950000000000003" customHeight="1" x14ac:dyDescent="0.25">
      <c r="A252" s="206"/>
      <c r="B252" s="206"/>
      <c r="C252" s="206"/>
      <c r="D252" s="209"/>
      <c r="E252" s="209"/>
      <c r="F252" s="209"/>
      <c r="G252" s="211"/>
      <c r="H252" s="184" t="s">
        <v>69</v>
      </c>
      <c r="I252" s="184"/>
      <c r="J252" s="5"/>
      <c r="K252" s="5"/>
      <c r="L252" s="5"/>
      <c r="M252" s="69"/>
      <c r="N252" s="12"/>
      <c r="O252" s="61"/>
      <c r="P252" s="206"/>
      <c r="Q252" s="206"/>
    </row>
    <row r="253" spans="1:17" s="3" customFormat="1" ht="34.950000000000003" customHeight="1" x14ac:dyDescent="0.25">
      <c r="A253" s="206"/>
      <c r="B253" s="206"/>
      <c r="C253" s="206"/>
      <c r="D253" s="209"/>
      <c r="E253" s="209"/>
      <c r="F253" s="209"/>
      <c r="G253" s="211"/>
      <c r="H253" s="184" t="s">
        <v>55</v>
      </c>
      <c r="I253" s="184"/>
      <c r="J253" s="5" t="s">
        <v>47</v>
      </c>
      <c r="K253" s="5">
        <v>67</v>
      </c>
      <c r="L253" s="5">
        <v>67</v>
      </c>
      <c r="M253" s="69">
        <f t="shared" si="41"/>
        <v>3.35</v>
      </c>
      <c r="N253" s="12">
        <f>L253/K253*100</f>
        <v>100</v>
      </c>
      <c r="O253" s="61"/>
      <c r="P253" s="206"/>
      <c r="Q253" s="206"/>
    </row>
    <row r="254" spans="1:17" s="3" customFormat="1" ht="34.950000000000003" customHeight="1" x14ac:dyDescent="0.25">
      <c r="A254" s="206"/>
      <c r="B254" s="206"/>
      <c r="C254" s="206"/>
      <c r="D254" s="209"/>
      <c r="E254" s="209"/>
      <c r="F254" s="209"/>
      <c r="G254" s="211"/>
      <c r="H254" s="184" t="s">
        <v>56</v>
      </c>
      <c r="I254" s="184"/>
      <c r="J254" s="5" t="s">
        <v>47</v>
      </c>
      <c r="K254" s="5">
        <v>33</v>
      </c>
      <c r="L254" s="5">
        <v>33</v>
      </c>
      <c r="M254" s="69">
        <f t="shared" si="41"/>
        <v>1.65</v>
      </c>
      <c r="N254" s="12">
        <f>L254/K254*100</f>
        <v>100</v>
      </c>
      <c r="O254" s="61"/>
      <c r="P254" s="206"/>
      <c r="Q254" s="206"/>
    </row>
    <row r="255" spans="1:17" s="3" customFormat="1" ht="34.950000000000003" customHeight="1" x14ac:dyDescent="0.25">
      <c r="A255" s="206"/>
      <c r="B255" s="206"/>
      <c r="C255" s="206"/>
      <c r="D255" s="209"/>
      <c r="E255" s="209"/>
      <c r="F255" s="209"/>
      <c r="G255" s="211"/>
      <c r="H255" s="184" t="s">
        <v>53</v>
      </c>
      <c r="I255" s="184"/>
      <c r="J255" s="5" t="s">
        <v>47</v>
      </c>
      <c r="K255" s="5"/>
      <c r="L255" s="5"/>
      <c r="M255" s="69"/>
      <c r="N255" s="12"/>
      <c r="O255" s="61"/>
      <c r="P255" s="206"/>
      <c r="Q255" s="206"/>
    </row>
    <row r="256" spans="1:17" s="3" customFormat="1" ht="34.950000000000003" customHeight="1" x14ac:dyDescent="0.25">
      <c r="A256" s="206"/>
      <c r="B256" s="206"/>
      <c r="C256" s="206"/>
      <c r="D256" s="209"/>
      <c r="E256" s="209"/>
      <c r="F256" s="209"/>
      <c r="G256" s="211"/>
      <c r="H256" s="184" t="s">
        <v>57</v>
      </c>
      <c r="I256" s="184"/>
      <c r="J256" s="5" t="s">
        <v>47</v>
      </c>
      <c r="K256" s="5">
        <v>88</v>
      </c>
      <c r="L256" s="5">
        <v>88</v>
      </c>
      <c r="M256" s="69">
        <f t="shared" si="41"/>
        <v>4.4000000000000004</v>
      </c>
      <c r="N256" s="12">
        <f>L256/K256*100</f>
        <v>100</v>
      </c>
      <c r="O256" s="61"/>
      <c r="P256" s="206"/>
      <c r="Q256" s="206"/>
    </row>
    <row r="257" spans="1:17" s="3" customFormat="1" ht="16.5" customHeight="1" x14ac:dyDescent="0.3">
      <c r="A257" s="207"/>
      <c r="B257" s="207"/>
      <c r="C257" s="207"/>
      <c r="D257" s="209"/>
      <c r="E257" s="209"/>
      <c r="F257" s="209"/>
      <c r="G257" s="211"/>
      <c r="H257" s="212" t="s">
        <v>103</v>
      </c>
      <c r="I257" s="213"/>
      <c r="J257" s="213"/>
      <c r="K257" s="213"/>
      <c r="L257" s="213"/>
      <c r="M257" s="213"/>
      <c r="N257" s="213"/>
      <c r="O257" s="213"/>
      <c r="P257" s="213"/>
      <c r="Q257" s="213"/>
    </row>
    <row r="258" spans="1:17" s="3" customFormat="1" ht="29.25" customHeight="1" x14ac:dyDescent="0.25">
      <c r="A258" s="207"/>
      <c r="B258" s="207"/>
      <c r="C258" s="207"/>
      <c r="D258" s="209"/>
      <c r="E258" s="209"/>
      <c r="F258" s="209"/>
      <c r="G258" s="211"/>
      <c r="H258" s="184" t="s">
        <v>60</v>
      </c>
      <c r="I258" s="184"/>
      <c r="J258" s="5" t="s">
        <v>42</v>
      </c>
      <c r="K258" s="5">
        <v>53</v>
      </c>
      <c r="L258" s="5">
        <v>57</v>
      </c>
      <c r="M258" s="69">
        <f>K258*5/100</f>
        <v>2.65</v>
      </c>
      <c r="N258" s="12">
        <f t="shared" ref="N258:N263" si="42">L258/K258*100</f>
        <v>107.54716981132076</v>
      </c>
      <c r="O258" s="61" t="s">
        <v>193</v>
      </c>
      <c r="P258" s="206" t="s">
        <v>43</v>
      </c>
      <c r="Q258" s="206"/>
    </row>
    <row r="259" spans="1:17" s="3" customFormat="1" ht="39" customHeight="1" x14ac:dyDescent="0.25">
      <c r="A259" s="207"/>
      <c r="B259" s="207"/>
      <c r="C259" s="207"/>
      <c r="D259" s="209"/>
      <c r="E259" s="209"/>
      <c r="F259" s="209"/>
      <c r="G259" s="211"/>
      <c r="H259" s="184" t="s">
        <v>61</v>
      </c>
      <c r="I259" s="184"/>
      <c r="J259" s="5" t="s">
        <v>47</v>
      </c>
      <c r="K259" s="5">
        <v>100</v>
      </c>
      <c r="L259" s="5">
        <v>85</v>
      </c>
      <c r="M259" s="69">
        <f t="shared" ref="M259:M263" si="43">K259*5/100</f>
        <v>5</v>
      </c>
      <c r="N259" s="12">
        <v>95</v>
      </c>
      <c r="O259" s="61" t="s">
        <v>214</v>
      </c>
      <c r="P259" s="206"/>
      <c r="Q259" s="206"/>
    </row>
    <row r="260" spans="1:17" s="3" customFormat="1" ht="51" customHeight="1" x14ac:dyDescent="0.25">
      <c r="A260" s="207"/>
      <c r="B260" s="207"/>
      <c r="C260" s="207"/>
      <c r="D260" s="209"/>
      <c r="E260" s="209"/>
      <c r="F260" s="209"/>
      <c r="G260" s="211"/>
      <c r="H260" s="184" t="s">
        <v>62</v>
      </c>
      <c r="I260" s="184"/>
      <c r="J260" s="5" t="s">
        <v>47</v>
      </c>
      <c r="K260" s="5">
        <v>14</v>
      </c>
      <c r="L260" s="5">
        <v>14</v>
      </c>
      <c r="M260" s="69">
        <f t="shared" si="43"/>
        <v>0.7</v>
      </c>
      <c r="N260" s="12">
        <f t="shared" si="42"/>
        <v>100</v>
      </c>
      <c r="O260" s="61"/>
      <c r="P260" s="206"/>
      <c r="Q260" s="206"/>
    </row>
    <row r="261" spans="1:17" s="3" customFormat="1" ht="41.25" customHeight="1" x14ac:dyDescent="0.25">
      <c r="A261" s="207"/>
      <c r="B261" s="207"/>
      <c r="C261" s="207"/>
      <c r="D261" s="209"/>
      <c r="E261" s="209"/>
      <c r="F261" s="209"/>
      <c r="G261" s="211"/>
      <c r="H261" s="184" t="s">
        <v>63</v>
      </c>
      <c r="I261" s="184"/>
      <c r="J261" s="5" t="s">
        <v>64</v>
      </c>
      <c r="K261" s="5">
        <v>8000</v>
      </c>
      <c r="L261" s="5">
        <v>6748</v>
      </c>
      <c r="M261" s="69">
        <f t="shared" si="43"/>
        <v>400</v>
      </c>
      <c r="N261" s="12">
        <v>89</v>
      </c>
      <c r="O261" s="67" t="s">
        <v>194</v>
      </c>
      <c r="P261" s="206"/>
      <c r="Q261" s="206"/>
    </row>
    <row r="262" spans="1:17" s="3" customFormat="1" ht="32.25" customHeight="1" x14ac:dyDescent="0.25">
      <c r="A262" s="207"/>
      <c r="B262" s="207"/>
      <c r="C262" s="207"/>
      <c r="D262" s="209"/>
      <c r="E262" s="209"/>
      <c r="F262" s="209"/>
      <c r="G262" s="211"/>
      <c r="H262" s="184" t="s">
        <v>65</v>
      </c>
      <c r="I262" s="184"/>
      <c r="J262" s="5" t="s">
        <v>64</v>
      </c>
      <c r="K262" s="5">
        <v>10</v>
      </c>
      <c r="L262" s="5">
        <v>12</v>
      </c>
      <c r="M262" s="69"/>
      <c r="N262" s="12"/>
      <c r="O262" s="66"/>
      <c r="P262" s="206"/>
      <c r="Q262" s="206"/>
    </row>
    <row r="263" spans="1:17" s="3" customFormat="1" ht="48.75" customHeight="1" x14ac:dyDescent="0.25">
      <c r="A263" s="207"/>
      <c r="B263" s="207"/>
      <c r="C263" s="207"/>
      <c r="D263" s="209"/>
      <c r="E263" s="209"/>
      <c r="F263" s="209"/>
      <c r="G263" s="211"/>
      <c r="H263" s="184" t="s">
        <v>66</v>
      </c>
      <c r="I263" s="184"/>
      <c r="J263" s="5" t="s">
        <v>47</v>
      </c>
      <c r="K263" s="5">
        <v>98</v>
      </c>
      <c r="L263" s="5">
        <v>98</v>
      </c>
      <c r="M263" s="69">
        <f t="shared" si="43"/>
        <v>4.9000000000000004</v>
      </c>
      <c r="N263" s="12">
        <f t="shared" si="42"/>
        <v>100</v>
      </c>
      <c r="O263" s="61"/>
      <c r="P263" s="206"/>
      <c r="Q263" s="206"/>
    </row>
    <row r="264" spans="1:17" s="3" customFormat="1" ht="12" x14ac:dyDescent="0.25">
      <c r="A264" s="214" t="s">
        <v>104</v>
      </c>
      <c r="B264" s="214"/>
      <c r="C264" s="214"/>
      <c r="D264" s="214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</row>
    <row r="265" spans="1:17" s="3" customFormat="1" ht="29.25" customHeight="1" x14ac:dyDescent="0.25">
      <c r="A265" s="206" t="s">
        <v>87</v>
      </c>
      <c r="B265" s="206"/>
      <c r="C265" s="206"/>
      <c r="D265" s="208">
        <v>16615944.210000001</v>
      </c>
      <c r="E265" s="208">
        <v>16339931.789999999</v>
      </c>
      <c r="F265" s="208"/>
      <c r="G265" s="210">
        <f>E265/D265*100</f>
        <v>98.338870084590866</v>
      </c>
      <c r="H265" s="184" t="s">
        <v>41</v>
      </c>
      <c r="I265" s="184"/>
      <c r="J265" s="5" t="s">
        <v>42</v>
      </c>
      <c r="K265" s="5">
        <v>101</v>
      </c>
      <c r="L265" s="5">
        <v>101</v>
      </c>
      <c r="M265" s="69">
        <f>K265*5/100</f>
        <v>5.05</v>
      </c>
      <c r="N265" s="12">
        <f>L265/K265*100</f>
        <v>100</v>
      </c>
      <c r="O265" s="61"/>
      <c r="P265" s="206" t="s">
        <v>43</v>
      </c>
      <c r="Q265" s="206"/>
    </row>
    <row r="266" spans="1:17" s="3" customFormat="1" ht="46.5" customHeight="1" x14ac:dyDescent="0.25">
      <c r="A266" s="206"/>
      <c r="B266" s="206"/>
      <c r="C266" s="206"/>
      <c r="D266" s="209"/>
      <c r="E266" s="209"/>
      <c r="F266" s="209"/>
      <c r="G266" s="211"/>
      <c r="H266" s="184" t="s">
        <v>44</v>
      </c>
      <c r="I266" s="184"/>
      <c r="J266" s="5" t="s">
        <v>45</v>
      </c>
      <c r="K266" s="5">
        <v>97</v>
      </c>
      <c r="L266" s="5">
        <v>97</v>
      </c>
      <c r="M266" s="69">
        <f t="shared" ref="M266:M278" si="44">K266*5/100</f>
        <v>4.8499999999999996</v>
      </c>
      <c r="N266" s="12">
        <f>L266/K266*100</f>
        <v>100</v>
      </c>
      <c r="O266" s="61"/>
      <c r="P266" s="206"/>
      <c r="Q266" s="206"/>
    </row>
    <row r="267" spans="1:17" s="3" customFormat="1" ht="18.75" customHeight="1" x14ac:dyDescent="0.25">
      <c r="A267" s="206"/>
      <c r="B267" s="206"/>
      <c r="C267" s="206"/>
      <c r="D267" s="209"/>
      <c r="E267" s="209"/>
      <c r="F267" s="209"/>
      <c r="G267" s="211"/>
      <c r="H267" s="184" t="s">
        <v>46</v>
      </c>
      <c r="I267" s="184"/>
      <c r="J267" s="5" t="s">
        <v>47</v>
      </c>
      <c r="K267" s="5">
        <v>100</v>
      </c>
      <c r="L267" s="5">
        <v>100</v>
      </c>
      <c r="M267" s="69">
        <f t="shared" si="44"/>
        <v>5</v>
      </c>
      <c r="N267" s="12">
        <f>L267/K267*100</f>
        <v>100</v>
      </c>
      <c r="O267" s="61"/>
      <c r="P267" s="206"/>
      <c r="Q267" s="206"/>
    </row>
    <row r="268" spans="1:17" s="3" customFormat="1" ht="47.25" customHeight="1" x14ac:dyDescent="0.25">
      <c r="A268" s="206"/>
      <c r="B268" s="206"/>
      <c r="C268" s="206"/>
      <c r="D268" s="209"/>
      <c r="E268" s="209"/>
      <c r="F268" s="209"/>
      <c r="G268" s="211"/>
      <c r="H268" s="184" t="s">
        <v>48</v>
      </c>
      <c r="I268" s="184"/>
      <c r="J268" s="5" t="s">
        <v>47</v>
      </c>
      <c r="K268" s="5">
        <v>86</v>
      </c>
      <c r="L268" s="5">
        <v>86</v>
      </c>
      <c r="M268" s="69">
        <f t="shared" si="44"/>
        <v>4.3</v>
      </c>
      <c r="N268" s="12">
        <f>L268/K268*100</f>
        <v>100</v>
      </c>
      <c r="O268" s="61"/>
      <c r="P268" s="206"/>
      <c r="Q268" s="206"/>
    </row>
    <row r="269" spans="1:17" s="3" customFormat="1" ht="31.5" customHeight="1" x14ac:dyDescent="0.25">
      <c r="A269" s="206"/>
      <c r="B269" s="206"/>
      <c r="C269" s="206"/>
      <c r="D269" s="209"/>
      <c r="E269" s="209"/>
      <c r="F269" s="209"/>
      <c r="G269" s="211"/>
      <c r="H269" s="184" t="s">
        <v>49</v>
      </c>
      <c r="I269" s="184"/>
      <c r="J269" s="5" t="s">
        <v>47</v>
      </c>
      <c r="K269" s="5">
        <v>100</v>
      </c>
      <c r="L269" s="5">
        <v>100</v>
      </c>
      <c r="M269" s="69">
        <f t="shared" si="44"/>
        <v>5</v>
      </c>
      <c r="N269" s="12">
        <f>L269/K269*100</f>
        <v>100</v>
      </c>
      <c r="O269" s="61"/>
      <c r="P269" s="206"/>
      <c r="Q269" s="206"/>
    </row>
    <row r="270" spans="1:17" s="3" customFormat="1" ht="15" customHeight="1" x14ac:dyDescent="0.25">
      <c r="A270" s="206"/>
      <c r="B270" s="206"/>
      <c r="C270" s="206"/>
      <c r="D270" s="209"/>
      <c r="E270" s="209"/>
      <c r="F270" s="209"/>
      <c r="G270" s="211"/>
      <c r="H270" s="184" t="s">
        <v>68</v>
      </c>
      <c r="I270" s="184"/>
      <c r="J270" s="5"/>
      <c r="K270" s="5"/>
      <c r="L270" s="5"/>
      <c r="M270" s="69"/>
      <c r="N270" s="12"/>
      <c r="O270" s="61"/>
      <c r="P270" s="206"/>
      <c r="Q270" s="206"/>
    </row>
    <row r="271" spans="1:17" s="3" customFormat="1" ht="14.25" customHeight="1" x14ac:dyDescent="0.25">
      <c r="A271" s="206"/>
      <c r="B271" s="206"/>
      <c r="C271" s="206"/>
      <c r="D271" s="209"/>
      <c r="E271" s="209"/>
      <c r="F271" s="209"/>
      <c r="G271" s="211"/>
      <c r="H271" s="184" t="s">
        <v>51</v>
      </c>
      <c r="I271" s="184"/>
      <c r="J271" s="5" t="s">
        <v>47</v>
      </c>
      <c r="K271" s="5">
        <v>71</v>
      </c>
      <c r="L271" s="5">
        <v>71</v>
      </c>
      <c r="M271" s="69">
        <f t="shared" si="44"/>
        <v>3.55</v>
      </c>
      <c r="N271" s="12">
        <f>L271/K271*100</f>
        <v>100</v>
      </c>
      <c r="O271" s="61"/>
      <c r="P271" s="206"/>
      <c r="Q271" s="206"/>
    </row>
    <row r="272" spans="1:17" s="3" customFormat="1" ht="15.75" customHeight="1" x14ac:dyDescent="0.25">
      <c r="A272" s="206"/>
      <c r="B272" s="206"/>
      <c r="C272" s="206"/>
      <c r="D272" s="209"/>
      <c r="E272" s="209"/>
      <c r="F272" s="209"/>
      <c r="G272" s="211"/>
      <c r="H272" s="184" t="s">
        <v>52</v>
      </c>
      <c r="I272" s="184"/>
      <c r="J272" s="5" t="s">
        <v>47</v>
      </c>
      <c r="K272" s="5">
        <v>29</v>
      </c>
      <c r="L272" s="5">
        <v>29</v>
      </c>
      <c r="M272" s="69">
        <f t="shared" si="44"/>
        <v>1.45</v>
      </c>
      <c r="N272" s="12">
        <f>L272/K272*100</f>
        <v>100</v>
      </c>
      <c r="O272" s="61"/>
      <c r="P272" s="206"/>
      <c r="Q272" s="206"/>
    </row>
    <row r="273" spans="1:17" s="3" customFormat="1" ht="17.25" customHeight="1" x14ac:dyDescent="0.25">
      <c r="A273" s="206"/>
      <c r="B273" s="206"/>
      <c r="C273" s="206"/>
      <c r="D273" s="209"/>
      <c r="E273" s="209"/>
      <c r="F273" s="209"/>
      <c r="G273" s="211"/>
      <c r="H273" s="184" t="s">
        <v>53</v>
      </c>
      <c r="I273" s="184"/>
      <c r="J273" s="5" t="s">
        <v>47</v>
      </c>
      <c r="K273" s="5"/>
      <c r="L273" s="5"/>
      <c r="M273" s="69"/>
      <c r="N273" s="12"/>
      <c r="O273" s="61"/>
      <c r="P273" s="206"/>
      <c r="Q273" s="206"/>
    </row>
    <row r="274" spans="1:17" s="3" customFormat="1" ht="15" customHeight="1" x14ac:dyDescent="0.25">
      <c r="A274" s="206"/>
      <c r="B274" s="206"/>
      <c r="C274" s="206"/>
      <c r="D274" s="209"/>
      <c r="E274" s="209"/>
      <c r="F274" s="209"/>
      <c r="G274" s="211"/>
      <c r="H274" s="184" t="s">
        <v>69</v>
      </c>
      <c r="I274" s="184"/>
      <c r="J274" s="5"/>
      <c r="K274" s="5"/>
      <c r="L274" s="5"/>
      <c r="M274" s="69"/>
      <c r="N274" s="12"/>
      <c r="O274" s="61"/>
      <c r="P274" s="206"/>
      <c r="Q274" s="206"/>
    </row>
    <row r="275" spans="1:17" s="3" customFormat="1" ht="12" x14ac:dyDescent="0.25">
      <c r="A275" s="206"/>
      <c r="B275" s="206"/>
      <c r="C275" s="206"/>
      <c r="D275" s="209"/>
      <c r="E275" s="209"/>
      <c r="F275" s="209"/>
      <c r="G275" s="211"/>
      <c r="H275" s="184" t="s">
        <v>55</v>
      </c>
      <c r="I275" s="184"/>
      <c r="J275" s="5" t="s">
        <v>47</v>
      </c>
      <c r="K275" s="5">
        <v>33</v>
      </c>
      <c r="L275" s="5">
        <v>33</v>
      </c>
      <c r="M275" s="69">
        <f t="shared" si="44"/>
        <v>1.65</v>
      </c>
      <c r="N275" s="12">
        <f>L275/K275*100</f>
        <v>100</v>
      </c>
      <c r="O275" s="61"/>
      <c r="P275" s="206"/>
      <c r="Q275" s="206"/>
    </row>
    <row r="276" spans="1:17" s="3" customFormat="1" ht="12" x14ac:dyDescent="0.25">
      <c r="A276" s="206"/>
      <c r="B276" s="206"/>
      <c r="C276" s="206"/>
      <c r="D276" s="209"/>
      <c r="E276" s="209"/>
      <c r="F276" s="209"/>
      <c r="G276" s="211"/>
      <c r="H276" s="184" t="s">
        <v>56</v>
      </c>
      <c r="I276" s="184"/>
      <c r="J276" s="5" t="s">
        <v>47</v>
      </c>
      <c r="K276" s="5">
        <v>67</v>
      </c>
      <c r="L276" s="5">
        <v>67</v>
      </c>
      <c r="M276" s="69">
        <f t="shared" si="44"/>
        <v>3.35</v>
      </c>
      <c r="N276" s="12">
        <f>L276/K276*100</f>
        <v>100</v>
      </c>
      <c r="O276" s="61"/>
      <c r="P276" s="206"/>
      <c r="Q276" s="206"/>
    </row>
    <row r="277" spans="1:17" s="3" customFormat="1" ht="12" x14ac:dyDescent="0.25">
      <c r="A277" s="206"/>
      <c r="B277" s="206"/>
      <c r="C277" s="206"/>
      <c r="D277" s="209"/>
      <c r="E277" s="209"/>
      <c r="F277" s="209"/>
      <c r="G277" s="211"/>
      <c r="H277" s="184" t="s">
        <v>77</v>
      </c>
      <c r="I277" s="184"/>
      <c r="J277" s="5" t="s">
        <v>47</v>
      </c>
      <c r="K277" s="5"/>
      <c r="L277" s="5"/>
      <c r="M277" s="69"/>
      <c r="N277" s="12"/>
      <c r="O277" s="61"/>
      <c r="P277" s="206"/>
      <c r="Q277" s="206"/>
    </row>
    <row r="278" spans="1:17" s="3" customFormat="1" ht="32.25" customHeight="1" x14ac:dyDescent="0.25">
      <c r="A278" s="206"/>
      <c r="B278" s="206"/>
      <c r="C278" s="206"/>
      <c r="D278" s="209"/>
      <c r="E278" s="209"/>
      <c r="F278" s="209"/>
      <c r="G278" s="211"/>
      <c r="H278" s="184" t="s">
        <v>57</v>
      </c>
      <c r="I278" s="184"/>
      <c r="J278" s="5" t="s">
        <v>47</v>
      </c>
      <c r="K278" s="5">
        <v>95</v>
      </c>
      <c r="L278" s="5">
        <v>95</v>
      </c>
      <c r="M278" s="69">
        <f t="shared" si="44"/>
        <v>4.75</v>
      </c>
      <c r="N278" s="12">
        <f>L278/K278*100</f>
        <v>100</v>
      </c>
      <c r="O278" s="61"/>
      <c r="P278" s="206"/>
      <c r="Q278" s="206"/>
    </row>
    <row r="279" spans="1:17" s="3" customFormat="1" x14ac:dyDescent="0.3">
      <c r="A279" s="207"/>
      <c r="B279" s="207"/>
      <c r="C279" s="207"/>
      <c r="D279" s="209"/>
      <c r="E279" s="209"/>
      <c r="F279" s="209"/>
      <c r="G279" s="211"/>
      <c r="H279" s="223" t="s">
        <v>112</v>
      </c>
      <c r="I279" s="224"/>
      <c r="J279" s="224"/>
      <c r="K279" s="224"/>
      <c r="L279" s="224"/>
      <c r="M279" s="224"/>
      <c r="N279" s="224"/>
      <c r="O279" s="224"/>
      <c r="P279" s="224"/>
      <c r="Q279" s="224"/>
    </row>
    <row r="280" spans="1:17" s="3" customFormat="1" ht="24" x14ac:dyDescent="0.25">
      <c r="A280" s="207"/>
      <c r="B280" s="207"/>
      <c r="C280" s="207"/>
      <c r="D280" s="209"/>
      <c r="E280" s="209"/>
      <c r="F280" s="209"/>
      <c r="G280" s="211"/>
      <c r="H280" s="184" t="s">
        <v>60</v>
      </c>
      <c r="I280" s="184"/>
      <c r="J280" s="5" t="s">
        <v>42</v>
      </c>
      <c r="K280" s="5">
        <v>35</v>
      </c>
      <c r="L280" s="5">
        <v>39</v>
      </c>
      <c r="M280" s="69">
        <f>K280*5/100</f>
        <v>1.75</v>
      </c>
      <c r="N280" s="12">
        <f t="shared" ref="N280:N285" si="45">L280/K280*100</f>
        <v>111.42857142857143</v>
      </c>
      <c r="O280" s="61" t="s">
        <v>195</v>
      </c>
      <c r="P280" s="206" t="s">
        <v>43</v>
      </c>
      <c r="Q280" s="206"/>
    </row>
    <row r="281" spans="1:17" s="3" customFormat="1" ht="18.75" customHeight="1" x14ac:dyDescent="0.25">
      <c r="A281" s="207"/>
      <c r="B281" s="207"/>
      <c r="C281" s="207"/>
      <c r="D281" s="209"/>
      <c r="E281" s="209"/>
      <c r="F281" s="209"/>
      <c r="G281" s="211"/>
      <c r="H281" s="184" t="s">
        <v>61</v>
      </c>
      <c r="I281" s="184"/>
      <c r="J281" s="5" t="s">
        <v>47</v>
      </c>
      <c r="K281" s="5">
        <v>100</v>
      </c>
      <c r="L281" s="5">
        <v>100</v>
      </c>
      <c r="M281" s="69">
        <f t="shared" ref="M281:M285" si="46">K281*5/100</f>
        <v>5</v>
      </c>
      <c r="N281" s="12">
        <f t="shared" si="45"/>
        <v>100</v>
      </c>
      <c r="O281" s="61"/>
      <c r="P281" s="206"/>
      <c r="Q281" s="206"/>
    </row>
    <row r="282" spans="1:17" s="3" customFormat="1" ht="48.75" customHeight="1" x14ac:dyDescent="0.25">
      <c r="A282" s="207"/>
      <c r="B282" s="207"/>
      <c r="C282" s="207"/>
      <c r="D282" s="209"/>
      <c r="E282" s="209"/>
      <c r="F282" s="209"/>
      <c r="G282" s="211"/>
      <c r="H282" s="184" t="s">
        <v>62</v>
      </c>
      <c r="I282" s="184"/>
      <c r="J282" s="5" t="s">
        <v>47</v>
      </c>
      <c r="K282" s="5">
        <v>40</v>
      </c>
      <c r="L282" s="5">
        <v>50</v>
      </c>
      <c r="M282" s="69">
        <f t="shared" si="46"/>
        <v>2</v>
      </c>
      <c r="N282" s="12">
        <f t="shared" si="45"/>
        <v>125</v>
      </c>
      <c r="O282" s="61" t="s">
        <v>215</v>
      </c>
      <c r="P282" s="206"/>
      <c r="Q282" s="206"/>
    </row>
    <row r="283" spans="1:17" s="3" customFormat="1" ht="34.5" customHeight="1" x14ac:dyDescent="0.25">
      <c r="A283" s="207"/>
      <c r="B283" s="207"/>
      <c r="C283" s="207"/>
      <c r="D283" s="209"/>
      <c r="E283" s="209"/>
      <c r="F283" s="209"/>
      <c r="G283" s="211"/>
      <c r="H283" s="184" t="s">
        <v>63</v>
      </c>
      <c r="I283" s="184"/>
      <c r="J283" s="5" t="s">
        <v>64</v>
      </c>
      <c r="K283" s="5">
        <v>5455</v>
      </c>
      <c r="L283" s="5">
        <v>5529</v>
      </c>
      <c r="M283" s="69">
        <f t="shared" si="46"/>
        <v>272.75</v>
      </c>
      <c r="N283" s="12">
        <f t="shared" si="45"/>
        <v>101.35655362053161</v>
      </c>
      <c r="O283" s="61" t="s">
        <v>216</v>
      </c>
      <c r="P283" s="206"/>
      <c r="Q283" s="206"/>
    </row>
    <row r="284" spans="1:17" s="3" customFormat="1" ht="30.75" customHeight="1" x14ac:dyDescent="0.25">
      <c r="A284" s="207"/>
      <c r="B284" s="207"/>
      <c r="C284" s="207"/>
      <c r="D284" s="209"/>
      <c r="E284" s="209"/>
      <c r="F284" s="209"/>
      <c r="G284" s="211"/>
      <c r="H284" s="184" t="s">
        <v>65</v>
      </c>
      <c r="I284" s="184"/>
      <c r="J284" s="5" t="s">
        <v>64</v>
      </c>
      <c r="K284" s="5">
        <v>18</v>
      </c>
      <c r="L284" s="5">
        <v>18</v>
      </c>
      <c r="M284" s="69"/>
      <c r="N284" s="12"/>
      <c r="O284" s="61"/>
      <c r="P284" s="206"/>
      <c r="Q284" s="206"/>
    </row>
    <row r="285" spans="1:17" s="3" customFormat="1" ht="47.25" customHeight="1" x14ac:dyDescent="0.25">
      <c r="A285" s="207"/>
      <c r="B285" s="207"/>
      <c r="C285" s="207"/>
      <c r="D285" s="209"/>
      <c r="E285" s="209"/>
      <c r="F285" s="209"/>
      <c r="G285" s="211"/>
      <c r="H285" s="184" t="s">
        <v>66</v>
      </c>
      <c r="I285" s="184"/>
      <c r="J285" s="5" t="s">
        <v>47</v>
      </c>
      <c r="K285" s="5">
        <v>90</v>
      </c>
      <c r="L285" s="5">
        <v>90</v>
      </c>
      <c r="M285" s="69">
        <f t="shared" si="46"/>
        <v>4.5</v>
      </c>
      <c r="N285" s="12">
        <f t="shared" si="45"/>
        <v>100</v>
      </c>
      <c r="O285" s="61"/>
      <c r="P285" s="206"/>
      <c r="Q285" s="206"/>
    </row>
    <row r="286" spans="1:17" s="3" customFormat="1" ht="16.5" customHeight="1" x14ac:dyDescent="0.3">
      <c r="A286" s="207"/>
      <c r="B286" s="207"/>
      <c r="C286" s="207"/>
      <c r="D286" s="209"/>
      <c r="E286" s="209"/>
      <c r="F286" s="209"/>
      <c r="G286" s="211"/>
      <c r="H286" s="212" t="s">
        <v>113</v>
      </c>
      <c r="I286" s="213"/>
      <c r="J286" s="213"/>
      <c r="K286" s="213"/>
      <c r="L286" s="213"/>
      <c r="M286" s="213"/>
      <c r="N286" s="213"/>
      <c r="O286" s="213"/>
      <c r="P286" s="213"/>
      <c r="Q286" s="213"/>
    </row>
    <row r="287" spans="1:17" s="3" customFormat="1" ht="27.75" customHeight="1" x14ac:dyDescent="0.25">
      <c r="A287" s="207"/>
      <c r="B287" s="207"/>
      <c r="C287" s="207"/>
      <c r="D287" s="209"/>
      <c r="E287" s="209"/>
      <c r="F287" s="209"/>
      <c r="G287" s="211"/>
      <c r="H287" s="184" t="s">
        <v>60</v>
      </c>
      <c r="I287" s="184"/>
      <c r="J287" s="5" t="s">
        <v>42</v>
      </c>
      <c r="K287" s="5">
        <v>23</v>
      </c>
      <c r="L287" s="5">
        <v>22</v>
      </c>
      <c r="M287" s="69">
        <f>K287*5/100</f>
        <v>1.1499999999999999</v>
      </c>
      <c r="N287" s="58">
        <v>100</v>
      </c>
      <c r="O287" s="64"/>
      <c r="P287" s="206" t="s">
        <v>43</v>
      </c>
      <c r="Q287" s="206"/>
    </row>
    <row r="288" spans="1:17" s="3" customFormat="1" ht="20.25" customHeight="1" x14ac:dyDescent="0.25">
      <c r="A288" s="207"/>
      <c r="B288" s="207"/>
      <c r="C288" s="207"/>
      <c r="D288" s="209"/>
      <c r="E288" s="209"/>
      <c r="F288" s="209"/>
      <c r="G288" s="211"/>
      <c r="H288" s="184" t="s">
        <v>61</v>
      </c>
      <c r="I288" s="184"/>
      <c r="J288" s="5" t="s">
        <v>47</v>
      </c>
      <c r="K288" s="5">
        <v>100</v>
      </c>
      <c r="L288" s="5">
        <v>100</v>
      </c>
      <c r="M288" s="69">
        <f t="shared" ref="M288:M292" si="47">K288*5/100</f>
        <v>5</v>
      </c>
      <c r="N288" s="12">
        <f t="shared" ref="N288:N292" si="48">L288/K288*100</f>
        <v>100</v>
      </c>
      <c r="O288" s="61"/>
      <c r="P288" s="206"/>
      <c r="Q288" s="206"/>
    </row>
    <row r="289" spans="1:17" s="3" customFormat="1" ht="46.5" customHeight="1" x14ac:dyDescent="0.25">
      <c r="A289" s="207"/>
      <c r="B289" s="207"/>
      <c r="C289" s="207"/>
      <c r="D289" s="209"/>
      <c r="E289" s="209"/>
      <c r="F289" s="209"/>
      <c r="G289" s="211"/>
      <c r="H289" s="184" t="s">
        <v>62</v>
      </c>
      <c r="I289" s="184"/>
      <c r="J289" s="5" t="s">
        <v>47</v>
      </c>
      <c r="K289" s="5">
        <v>100</v>
      </c>
      <c r="L289" s="5">
        <v>100</v>
      </c>
      <c r="M289" s="69">
        <f t="shared" si="47"/>
        <v>5</v>
      </c>
      <c r="N289" s="12">
        <f t="shared" si="48"/>
        <v>100</v>
      </c>
      <c r="O289" s="61"/>
      <c r="P289" s="206"/>
      <c r="Q289" s="206"/>
    </row>
    <row r="290" spans="1:17" s="3" customFormat="1" ht="45" customHeight="1" x14ac:dyDescent="0.25">
      <c r="A290" s="207"/>
      <c r="B290" s="207"/>
      <c r="C290" s="207"/>
      <c r="D290" s="209"/>
      <c r="E290" s="209"/>
      <c r="F290" s="209"/>
      <c r="G290" s="211"/>
      <c r="H290" s="184" t="s">
        <v>63</v>
      </c>
      <c r="I290" s="184"/>
      <c r="J290" s="5" t="s">
        <v>64</v>
      </c>
      <c r="K290" s="5">
        <v>2470</v>
      </c>
      <c r="L290" s="5">
        <v>2946</v>
      </c>
      <c r="M290" s="69">
        <f t="shared" si="47"/>
        <v>123.5</v>
      </c>
      <c r="N290" s="12">
        <f t="shared" si="48"/>
        <v>119.27125506072875</v>
      </c>
      <c r="O290" s="61" t="s">
        <v>217</v>
      </c>
      <c r="P290" s="206"/>
      <c r="Q290" s="206"/>
    </row>
    <row r="291" spans="1:17" s="3" customFormat="1" ht="31.5" customHeight="1" x14ac:dyDescent="0.25">
      <c r="A291" s="207"/>
      <c r="B291" s="207"/>
      <c r="C291" s="207"/>
      <c r="D291" s="209"/>
      <c r="E291" s="209"/>
      <c r="F291" s="209"/>
      <c r="G291" s="211"/>
      <c r="H291" s="184" t="s">
        <v>65</v>
      </c>
      <c r="I291" s="184"/>
      <c r="J291" s="5" t="s">
        <v>64</v>
      </c>
      <c r="K291" s="5">
        <v>13</v>
      </c>
      <c r="L291" s="5">
        <v>10.9</v>
      </c>
      <c r="M291" s="69"/>
      <c r="N291" s="12"/>
      <c r="O291" s="65"/>
      <c r="P291" s="206"/>
      <c r="Q291" s="206"/>
    </row>
    <row r="292" spans="1:17" s="3" customFormat="1" ht="45" customHeight="1" x14ac:dyDescent="0.25">
      <c r="A292" s="207"/>
      <c r="B292" s="207"/>
      <c r="C292" s="207"/>
      <c r="D292" s="209"/>
      <c r="E292" s="209"/>
      <c r="F292" s="209"/>
      <c r="G292" s="211"/>
      <c r="H292" s="184" t="s">
        <v>66</v>
      </c>
      <c r="I292" s="184"/>
      <c r="J292" s="5" t="s">
        <v>47</v>
      </c>
      <c r="K292" s="5">
        <v>85</v>
      </c>
      <c r="L292" s="5">
        <v>85</v>
      </c>
      <c r="M292" s="69">
        <f t="shared" si="47"/>
        <v>4.25</v>
      </c>
      <c r="N292" s="12">
        <f t="shared" si="48"/>
        <v>100</v>
      </c>
      <c r="O292" s="61"/>
      <c r="P292" s="206"/>
      <c r="Q292" s="206"/>
    </row>
    <row r="293" spans="1:17" s="3" customFormat="1" ht="12" x14ac:dyDescent="0.25">
      <c r="A293" s="168" t="s">
        <v>114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70"/>
    </row>
    <row r="294" spans="1:17" s="3" customFormat="1" ht="27" customHeight="1" x14ac:dyDescent="0.25">
      <c r="A294" s="206" t="s">
        <v>118</v>
      </c>
      <c r="B294" s="206"/>
      <c r="C294" s="206"/>
      <c r="D294" s="208">
        <v>22346626.050000001</v>
      </c>
      <c r="E294" s="208">
        <v>22155436.5</v>
      </c>
      <c r="F294" s="208"/>
      <c r="G294" s="210">
        <f>E294/D294*100</f>
        <v>99.144436616193346</v>
      </c>
      <c r="H294" s="184" t="s">
        <v>41</v>
      </c>
      <c r="I294" s="184"/>
      <c r="J294" s="5" t="s">
        <v>42</v>
      </c>
      <c r="K294" s="5">
        <v>124</v>
      </c>
      <c r="L294" s="5">
        <v>124</v>
      </c>
      <c r="M294" s="69">
        <f>K294*5/100</f>
        <v>6.2</v>
      </c>
      <c r="N294" s="12">
        <f>L294/K294*100</f>
        <v>100</v>
      </c>
      <c r="O294" s="61"/>
      <c r="P294" s="206" t="s">
        <v>43</v>
      </c>
      <c r="Q294" s="206"/>
    </row>
    <row r="295" spans="1:17" s="3" customFormat="1" ht="59.4" customHeight="1" x14ac:dyDescent="0.25">
      <c r="A295" s="206"/>
      <c r="B295" s="206"/>
      <c r="C295" s="206"/>
      <c r="D295" s="209"/>
      <c r="E295" s="209"/>
      <c r="F295" s="209"/>
      <c r="G295" s="211"/>
      <c r="H295" s="184" t="s">
        <v>44</v>
      </c>
      <c r="I295" s="184"/>
      <c r="J295" s="5" t="s">
        <v>45</v>
      </c>
      <c r="K295" s="5">
        <v>124</v>
      </c>
      <c r="L295" s="5">
        <v>124</v>
      </c>
      <c r="M295" s="69">
        <f t="shared" ref="M295:M307" si="49">K295*5/100</f>
        <v>6.2</v>
      </c>
      <c r="N295" s="12">
        <f>L295/K295*100</f>
        <v>100</v>
      </c>
      <c r="O295" s="61"/>
      <c r="P295" s="206"/>
      <c r="Q295" s="206"/>
    </row>
    <row r="296" spans="1:17" s="3" customFormat="1" ht="25.2" customHeight="1" x14ac:dyDescent="0.25">
      <c r="A296" s="206"/>
      <c r="B296" s="206"/>
      <c r="C296" s="206"/>
      <c r="D296" s="209"/>
      <c r="E296" s="209"/>
      <c r="F296" s="209"/>
      <c r="G296" s="211"/>
      <c r="H296" s="184" t="s">
        <v>46</v>
      </c>
      <c r="I296" s="184"/>
      <c r="J296" s="5" t="s">
        <v>47</v>
      </c>
      <c r="K296" s="5">
        <v>100</v>
      </c>
      <c r="L296" s="5">
        <v>100</v>
      </c>
      <c r="M296" s="69">
        <f t="shared" si="49"/>
        <v>5</v>
      </c>
      <c r="N296" s="12">
        <f>L296/K296*100</f>
        <v>100</v>
      </c>
      <c r="O296" s="61"/>
      <c r="P296" s="206"/>
      <c r="Q296" s="206"/>
    </row>
    <row r="297" spans="1:17" s="3" customFormat="1" ht="46.5" customHeight="1" x14ac:dyDescent="0.25">
      <c r="A297" s="206"/>
      <c r="B297" s="206"/>
      <c r="C297" s="206"/>
      <c r="D297" s="209"/>
      <c r="E297" s="209"/>
      <c r="F297" s="209"/>
      <c r="G297" s="211"/>
      <c r="H297" s="184" t="s">
        <v>48</v>
      </c>
      <c r="I297" s="184"/>
      <c r="J297" s="5" t="s">
        <v>47</v>
      </c>
      <c r="K297" s="5">
        <v>96</v>
      </c>
      <c r="L297" s="5">
        <v>96</v>
      </c>
      <c r="M297" s="69">
        <f t="shared" si="49"/>
        <v>4.8</v>
      </c>
      <c r="N297" s="12">
        <f>L297/K297*100</f>
        <v>100</v>
      </c>
      <c r="O297" s="61"/>
      <c r="P297" s="206"/>
      <c r="Q297" s="206"/>
    </row>
    <row r="298" spans="1:17" s="3" customFormat="1" ht="33" customHeight="1" x14ac:dyDescent="0.25">
      <c r="A298" s="206"/>
      <c r="B298" s="206"/>
      <c r="C298" s="206"/>
      <c r="D298" s="209"/>
      <c r="E298" s="209"/>
      <c r="F298" s="209"/>
      <c r="G298" s="211"/>
      <c r="H298" s="184" t="s">
        <v>49</v>
      </c>
      <c r="I298" s="184"/>
      <c r="J298" s="5" t="s">
        <v>47</v>
      </c>
      <c r="K298" s="5">
        <v>100</v>
      </c>
      <c r="L298" s="5">
        <v>100</v>
      </c>
      <c r="M298" s="69">
        <f t="shared" si="49"/>
        <v>5</v>
      </c>
      <c r="N298" s="12">
        <f>L298/K298*100</f>
        <v>100</v>
      </c>
      <c r="O298" s="61"/>
      <c r="P298" s="206"/>
      <c r="Q298" s="206"/>
    </row>
    <row r="299" spans="1:17" s="3" customFormat="1" ht="34.950000000000003" customHeight="1" x14ac:dyDescent="0.25">
      <c r="A299" s="206"/>
      <c r="B299" s="206"/>
      <c r="C299" s="206"/>
      <c r="D299" s="209"/>
      <c r="E299" s="209"/>
      <c r="F299" s="209"/>
      <c r="G299" s="211"/>
      <c r="H299" s="184" t="s">
        <v>68</v>
      </c>
      <c r="I299" s="184"/>
      <c r="J299" s="5"/>
      <c r="K299" s="5"/>
      <c r="L299" s="5"/>
      <c r="M299" s="69"/>
      <c r="N299" s="12"/>
      <c r="O299" s="61"/>
      <c r="P299" s="206"/>
      <c r="Q299" s="206"/>
    </row>
    <row r="300" spans="1:17" s="3" customFormat="1" ht="34.950000000000003" customHeight="1" x14ac:dyDescent="0.25">
      <c r="A300" s="206"/>
      <c r="B300" s="206"/>
      <c r="C300" s="206"/>
      <c r="D300" s="209"/>
      <c r="E300" s="209"/>
      <c r="F300" s="209"/>
      <c r="G300" s="211"/>
      <c r="H300" s="184" t="s">
        <v>51</v>
      </c>
      <c r="I300" s="184"/>
      <c r="J300" s="5" t="s">
        <v>47</v>
      </c>
      <c r="K300" s="5">
        <v>88</v>
      </c>
      <c r="L300" s="5">
        <v>88</v>
      </c>
      <c r="M300" s="69">
        <f t="shared" si="49"/>
        <v>4.4000000000000004</v>
      </c>
      <c r="N300" s="12">
        <f>L300/K300*100</f>
        <v>100</v>
      </c>
      <c r="O300" s="61"/>
      <c r="P300" s="206"/>
      <c r="Q300" s="206"/>
    </row>
    <row r="301" spans="1:17" s="3" customFormat="1" ht="34.950000000000003" customHeight="1" x14ac:dyDescent="0.25">
      <c r="A301" s="206"/>
      <c r="B301" s="206"/>
      <c r="C301" s="206"/>
      <c r="D301" s="209"/>
      <c r="E301" s="209"/>
      <c r="F301" s="209"/>
      <c r="G301" s="211"/>
      <c r="H301" s="184" t="s">
        <v>52</v>
      </c>
      <c r="I301" s="184"/>
      <c r="J301" s="5" t="s">
        <v>47</v>
      </c>
      <c r="K301" s="5">
        <v>12</v>
      </c>
      <c r="L301" s="5">
        <v>12</v>
      </c>
      <c r="M301" s="69">
        <f t="shared" si="49"/>
        <v>0.6</v>
      </c>
      <c r="N301" s="12">
        <f>L301/K301*100</f>
        <v>100</v>
      </c>
      <c r="O301" s="61"/>
      <c r="P301" s="206"/>
      <c r="Q301" s="206"/>
    </row>
    <row r="302" spans="1:17" s="3" customFormat="1" ht="34.950000000000003" customHeight="1" x14ac:dyDescent="0.25">
      <c r="A302" s="206"/>
      <c r="B302" s="206"/>
      <c r="C302" s="206"/>
      <c r="D302" s="209"/>
      <c r="E302" s="209"/>
      <c r="F302" s="209"/>
      <c r="G302" s="211"/>
      <c r="H302" s="184" t="s">
        <v>53</v>
      </c>
      <c r="I302" s="184"/>
      <c r="J302" s="5" t="s">
        <v>47</v>
      </c>
      <c r="K302" s="5"/>
      <c r="L302" s="5"/>
      <c r="M302" s="69"/>
      <c r="N302" s="12"/>
      <c r="O302" s="61"/>
      <c r="P302" s="206"/>
      <c r="Q302" s="206"/>
    </row>
    <row r="303" spans="1:17" s="3" customFormat="1" ht="34.950000000000003" customHeight="1" x14ac:dyDescent="0.25">
      <c r="A303" s="206"/>
      <c r="B303" s="206"/>
      <c r="C303" s="206"/>
      <c r="D303" s="209"/>
      <c r="E303" s="209"/>
      <c r="F303" s="209"/>
      <c r="G303" s="211"/>
      <c r="H303" s="184" t="s">
        <v>69</v>
      </c>
      <c r="I303" s="184"/>
      <c r="J303" s="5"/>
      <c r="K303" s="5"/>
      <c r="L303" s="5"/>
      <c r="M303" s="69"/>
      <c r="N303" s="12"/>
      <c r="O303" s="61"/>
      <c r="P303" s="206"/>
      <c r="Q303" s="206"/>
    </row>
    <row r="304" spans="1:17" s="3" customFormat="1" ht="34.950000000000003" customHeight="1" x14ac:dyDescent="0.25">
      <c r="A304" s="206"/>
      <c r="B304" s="206"/>
      <c r="C304" s="206"/>
      <c r="D304" s="209"/>
      <c r="E304" s="209"/>
      <c r="F304" s="209"/>
      <c r="G304" s="211"/>
      <c r="H304" s="184" t="s">
        <v>55</v>
      </c>
      <c r="I304" s="184"/>
      <c r="J304" s="5" t="s">
        <v>47</v>
      </c>
      <c r="K304" s="5">
        <v>60</v>
      </c>
      <c r="L304" s="5">
        <v>60</v>
      </c>
      <c r="M304" s="69">
        <f t="shared" si="49"/>
        <v>3</v>
      </c>
      <c r="N304" s="12">
        <f>L304/K304*100</f>
        <v>100</v>
      </c>
      <c r="O304" s="61"/>
      <c r="P304" s="206"/>
      <c r="Q304" s="206"/>
    </row>
    <row r="305" spans="1:17" s="3" customFormat="1" ht="34.950000000000003" customHeight="1" x14ac:dyDescent="0.25">
      <c r="A305" s="206"/>
      <c r="B305" s="206"/>
      <c r="C305" s="206"/>
      <c r="D305" s="209"/>
      <c r="E305" s="209"/>
      <c r="F305" s="209"/>
      <c r="G305" s="211"/>
      <c r="H305" s="184" t="s">
        <v>56</v>
      </c>
      <c r="I305" s="184"/>
      <c r="J305" s="5" t="s">
        <v>47</v>
      </c>
      <c r="K305" s="5">
        <v>40</v>
      </c>
      <c r="L305" s="5">
        <v>40</v>
      </c>
      <c r="M305" s="69">
        <f t="shared" si="49"/>
        <v>2</v>
      </c>
      <c r="N305" s="12">
        <f>L305/K305*100</f>
        <v>100</v>
      </c>
      <c r="O305" s="61"/>
      <c r="P305" s="206"/>
      <c r="Q305" s="206"/>
    </row>
    <row r="306" spans="1:17" s="3" customFormat="1" ht="34.950000000000003" customHeight="1" x14ac:dyDescent="0.25">
      <c r="A306" s="206"/>
      <c r="B306" s="206"/>
      <c r="C306" s="206"/>
      <c r="D306" s="209"/>
      <c r="E306" s="209"/>
      <c r="F306" s="209"/>
      <c r="G306" s="211"/>
      <c r="H306" s="184" t="s">
        <v>53</v>
      </c>
      <c r="I306" s="184"/>
      <c r="J306" s="5" t="s">
        <v>47</v>
      </c>
      <c r="K306" s="5"/>
      <c r="L306" s="5"/>
      <c r="M306" s="69"/>
      <c r="N306" s="74"/>
      <c r="O306" s="61"/>
      <c r="P306" s="206"/>
      <c r="Q306" s="206"/>
    </row>
    <row r="307" spans="1:17" s="3" customFormat="1" ht="34.950000000000003" customHeight="1" x14ac:dyDescent="0.25">
      <c r="A307" s="206"/>
      <c r="B307" s="206"/>
      <c r="C307" s="206"/>
      <c r="D307" s="209"/>
      <c r="E307" s="209"/>
      <c r="F307" s="209"/>
      <c r="G307" s="211"/>
      <c r="H307" s="184" t="s">
        <v>57</v>
      </c>
      <c r="I307" s="184"/>
      <c r="J307" s="5" t="s">
        <v>47</v>
      </c>
      <c r="K307" s="5">
        <v>98</v>
      </c>
      <c r="L307" s="5">
        <v>98</v>
      </c>
      <c r="M307" s="69">
        <f t="shared" si="49"/>
        <v>4.9000000000000004</v>
      </c>
      <c r="N307" s="74">
        <f t="shared" ref="N307" si="50">L307/K307*100</f>
        <v>100</v>
      </c>
      <c r="O307" s="61"/>
      <c r="P307" s="206"/>
      <c r="Q307" s="206"/>
    </row>
    <row r="308" spans="1:17" s="3" customFormat="1" ht="34.950000000000003" customHeight="1" x14ac:dyDescent="0.25">
      <c r="A308" s="206"/>
      <c r="B308" s="206"/>
      <c r="C308" s="206"/>
      <c r="D308" s="209"/>
      <c r="E308" s="209"/>
      <c r="F308" s="209"/>
      <c r="G308" s="211"/>
      <c r="H308" s="184" t="s">
        <v>67</v>
      </c>
      <c r="I308" s="184"/>
      <c r="J308" s="5" t="s">
        <v>47</v>
      </c>
      <c r="K308" s="55"/>
      <c r="L308" s="5"/>
      <c r="M308" s="69"/>
      <c r="N308" s="12"/>
      <c r="O308" s="61"/>
      <c r="P308" s="206"/>
      <c r="Q308" s="206"/>
    </row>
    <row r="309" spans="1:17" s="3" customFormat="1" x14ac:dyDescent="0.3">
      <c r="A309" s="207"/>
      <c r="B309" s="207"/>
      <c r="C309" s="207"/>
      <c r="D309" s="209"/>
      <c r="E309" s="209"/>
      <c r="F309" s="209"/>
      <c r="G309" s="211"/>
      <c r="H309" s="212" t="s">
        <v>115</v>
      </c>
      <c r="I309" s="213"/>
      <c r="J309" s="213"/>
      <c r="K309" s="213"/>
      <c r="L309" s="213"/>
      <c r="M309" s="213"/>
      <c r="N309" s="213"/>
      <c r="O309" s="213"/>
      <c r="P309" s="213"/>
      <c r="Q309" s="213"/>
    </row>
    <row r="310" spans="1:17" s="3" customFormat="1" ht="34.950000000000003" customHeight="1" x14ac:dyDescent="0.25">
      <c r="A310" s="207"/>
      <c r="B310" s="207"/>
      <c r="C310" s="207"/>
      <c r="D310" s="209"/>
      <c r="E310" s="209"/>
      <c r="F310" s="209"/>
      <c r="G310" s="211"/>
      <c r="H310" s="184" t="s">
        <v>60</v>
      </c>
      <c r="I310" s="184"/>
      <c r="J310" s="5" t="s">
        <v>42</v>
      </c>
      <c r="K310" s="5">
        <v>48</v>
      </c>
      <c r="L310" s="5">
        <v>48</v>
      </c>
      <c r="M310" s="69">
        <f>K310*5/100</f>
        <v>2.4</v>
      </c>
      <c r="N310" s="12">
        <f t="shared" ref="N310:N315" si="51">L310/K310*100</f>
        <v>100</v>
      </c>
      <c r="O310" s="61"/>
      <c r="P310" s="206" t="s">
        <v>43</v>
      </c>
      <c r="Q310" s="206"/>
    </row>
    <row r="311" spans="1:17" s="3" customFormat="1" ht="34.950000000000003" customHeight="1" x14ac:dyDescent="0.25">
      <c r="A311" s="207"/>
      <c r="B311" s="207"/>
      <c r="C311" s="207"/>
      <c r="D311" s="209"/>
      <c r="E311" s="209"/>
      <c r="F311" s="209"/>
      <c r="G311" s="211"/>
      <c r="H311" s="184" t="s">
        <v>61</v>
      </c>
      <c r="I311" s="184"/>
      <c r="J311" s="5" t="s">
        <v>47</v>
      </c>
      <c r="K311" s="5">
        <v>100</v>
      </c>
      <c r="L311" s="5">
        <v>100</v>
      </c>
      <c r="M311" s="69">
        <f t="shared" ref="M311:M315" si="52">K311*5/100</f>
        <v>5</v>
      </c>
      <c r="N311" s="12">
        <f t="shared" si="51"/>
        <v>100</v>
      </c>
      <c r="O311" s="61"/>
      <c r="P311" s="206"/>
      <c r="Q311" s="206"/>
    </row>
    <row r="312" spans="1:17" s="3" customFormat="1" ht="34.950000000000003" customHeight="1" x14ac:dyDescent="0.25">
      <c r="A312" s="207"/>
      <c r="B312" s="207"/>
      <c r="C312" s="207"/>
      <c r="D312" s="209"/>
      <c r="E312" s="209"/>
      <c r="F312" s="209"/>
      <c r="G312" s="211"/>
      <c r="H312" s="184" t="s">
        <v>62</v>
      </c>
      <c r="I312" s="184"/>
      <c r="J312" s="5" t="s">
        <v>47</v>
      </c>
      <c r="K312" s="5">
        <v>13</v>
      </c>
      <c r="L312" s="5">
        <v>13</v>
      </c>
      <c r="M312" s="69">
        <f t="shared" si="52"/>
        <v>0.65</v>
      </c>
      <c r="N312" s="12">
        <f t="shared" si="51"/>
        <v>100</v>
      </c>
      <c r="O312" s="61"/>
      <c r="P312" s="206"/>
      <c r="Q312" s="206"/>
    </row>
    <row r="313" spans="1:17" s="3" customFormat="1" ht="34.950000000000003" customHeight="1" x14ac:dyDescent="0.25">
      <c r="A313" s="207"/>
      <c r="B313" s="207"/>
      <c r="C313" s="207"/>
      <c r="D313" s="209"/>
      <c r="E313" s="209"/>
      <c r="F313" s="209"/>
      <c r="G313" s="211"/>
      <c r="H313" s="184" t="s">
        <v>63</v>
      </c>
      <c r="I313" s="184"/>
      <c r="J313" s="5" t="s">
        <v>64</v>
      </c>
      <c r="K313" s="5">
        <v>7700</v>
      </c>
      <c r="L313" s="5">
        <v>7509</v>
      </c>
      <c r="M313" s="69">
        <f t="shared" si="52"/>
        <v>385</v>
      </c>
      <c r="N313" s="12">
        <v>100</v>
      </c>
      <c r="O313" s="65"/>
      <c r="P313" s="206"/>
      <c r="Q313" s="206"/>
    </row>
    <row r="314" spans="1:17" s="3" customFormat="1" ht="34.950000000000003" customHeight="1" x14ac:dyDescent="0.25">
      <c r="A314" s="207"/>
      <c r="B314" s="207"/>
      <c r="C314" s="207"/>
      <c r="D314" s="209"/>
      <c r="E314" s="209"/>
      <c r="F314" s="209"/>
      <c r="G314" s="211"/>
      <c r="H314" s="184" t="s">
        <v>65</v>
      </c>
      <c r="I314" s="184"/>
      <c r="J314" s="5" t="s">
        <v>64</v>
      </c>
      <c r="K314" s="5">
        <v>12</v>
      </c>
      <c r="L314" s="5">
        <v>14</v>
      </c>
      <c r="M314" s="69"/>
      <c r="N314" s="12"/>
      <c r="O314" s="66"/>
      <c r="P314" s="206"/>
      <c r="Q314" s="206"/>
    </row>
    <row r="315" spans="1:17" s="3" customFormat="1" ht="34.950000000000003" customHeight="1" x14ac:dyDescent="0.25">
      <c r="A315" s="207"/>
      <c r="B315" s="207"/>
      <c r="C315" s="207"/>
      <c r="D315" s="209"/>
      <c r="E315" s="209"/>
      <c r="F315" s="209"/>
      <c r="G315" s="211"/>
      <c r="H315" s="184" t="s">
        <v>66</v>
      </c>
      <c r="I315" s="184"/>
      <c r="J315" s="5" t="s">
        <v>47</v>
      </c>
      <c r="K315" s="5">
        <v>98</v>
      </c>
      <c r="L315" s="5">
        <v>98</v>
      </c>
      <c r="M315" s="69">
        <f t="shared" si="52"/>
        <v>4.9000000000000004</v>
      </c>
      <c r="N315" s="12">
        <f t="shared" si="51"/>
        <v>100</v>
      </c>
      <c r="O315" s="61"/>
      <c r="P315" s="206"/>
      <c r="Q315" s="206"/>
    </row>
    <row r="316" spans="1:17" s="3" customFormat="1" x14ac:dyDescent="0.3">
      <c r="A316" s="207"/>
      <c r="B316" s="207"/>
      <c r="C316" s="207"/>
      <c r="D316" s="209"/>
      <c r="E316" s="209"/>
      <c r="F316" s="209"/>
      <c r="G316" s="211"/>
      <c r="H316" s="212" t="s">
        <v>116</v>
      </c>
      <c r="I316" s="213"/>
      <c r="J316" s="213"/>
      <c r="K316" s="213"/>
      <c r="L316" s="213"/>
      <c r="M316" s="213"/>
      <c r="N316" s="213"/>
      <c r="O316" s="213"/>
      <c r="P316" s="213"/>
      <c r="Q316" s="213"/>
    </row>
    <row r="317" spans="1:17" s="3" customFormat="1" ht="34.950000000000003" customHeight="1" x14ac:dyDescent="0.25">
      <c r="A317" s="207"/>
      <c r="B317" s="207"/>
      <c r="C317" s="207"/>
      <c r="D317" s="209"/>
      <c r="E317" s="209"/>
      <c r="F317" s="209"/>
      <c r="G317" s="211"/>
      <c r="H317" s="184" t="s">
        <v>60</v>
      </c>
      <c r="I317" s="184"/>
      <c r="J317" s="5" t="s">
        <v>42</v>
      </c>
      <c r="K317" s="5">
        <v>25</v>
      </c>
      <c r="L317" s="5">
        <v>25</v>
      </c>
      <c r="M317" s="69">
        <f>K317*5/100</f>
        <v>1.25</v>
      </c>
      <c r="N317" s="12">
        <f t="shared" ref="N317:N322" si="53">L317/K317*100</f>
        <v>100</v>
      </c>
      <c r="O317" s="61"/>
      <c r="P317" s="206" t="s">
        <v>43</v>
      </c>
      <c r="Q317" s="206"/>
    </row>
    <row r="318" spans="1:17" s="3" customFormat="1" ht="34.950000000000003" customHeight="1" x14ac:dyDescent="0.25">
      <c r="A318" s="207"/>
      <c r="B318" s="207"/>
      <c r="C318" s="207"/>
      <c r="D318" s="209"/>
      <c r="E318" s="209"/>
      <c r="F318" s="209"/>
      <c r="G318" s="211"/>
      <c r="H318" s="184" t="s">
        <v>61</v>
      </c>
      <c r="I318" s="184"/>
      <c r="J318" s="5" t="s">
        <v>47</v>
      </c>
      <c r="K318" s="5">
        <v>100</v>
      </c>
      <c r="L318" s="5">
        <v>100</v>
      </c>
      <c r="M318" s="69">
        <f t="shared" ref="M318:M322" si="54">K318*5/100</f>
        <v>5</v>
      </c>
      <c r="N318" s="12">
        <f t="shared" si="53"/>
        <v>100</v>
      </c>
      <c r="O318" s="61"/>
      <c r="P318" s="206"/>
      <c r="Q318" s="206"/>
    </row>
    <row r="319" spans="1:17" s="3" customFormat="1" ht="51" customHeight="1" x14ac:dyDescent="0.25">
      <c r="A319" s="207"/>
      <c r="B319" s="207"/>
      <c r="C319" s="207"/>
      <c r="D319" s="209"/>
      <c r="E319" s="209"/>
      <c r="F319" s="209"/>
      <c r="G319" s="211"/>
      <c r="H319" s="184" t="s">
        <v>62</v>
      </c>
      <c r="I319" s="184"/>
      <c r="J319" s="5" t="s">
        <v>47</v>
      </c>
      <c r="K319" s="5">
        <v>75</v>
      </c>
      <c r="L319" s="5">
        <v>75</v>
      </c>
      <c r="M319" s="69">
        <f t="shared" si="54"/>
        <v>3.75</v>
      </c>
      <c r="N319" s="12">
        <f t="shared" si="53"/>
        <v>100</v>
      </c>
      <c r="O319" s="61"/>
      <c r="P319" s="206"/>
      <c r="Q319" s="206"/>
    </row>
    <row r="320" spans="1:17" s="3" customFormat="1" ht="46.5" customHeight="1" x14ac:dyDescent="0.25">
      <c r="A320" s="207"/>
      <c r="B320" s="207"/>
      <c r="C320" s="207"/>
      <c r="D320" s="209"/>
      <c r="E320" s="209"/>
      <c r="F320" s="209"/>
      <c r="G320" s="211"/>
      <c r="H320" s="184" t="s">
        <v>63</v>
      </c>
      <c r="I320" s="184"/>
      <c r="J320" s="5" t="s">
        <v>64</v>
      </c>
      <c r="K320" s="5">
        <v>4100</v>
      </c>
      <c r="L320" s="5">
        <v>4300</v>
      </c>
      <c r="M320" s="69">
        <f t="shared" si="54"/>
        <v>205</v>
      </c>
      <c r="N320" s="12">
        <f t="shared" si="53"/>
        <v>104.8780487804878</v>
      </c>
      <c r="O320" s="67" t="s">
        <v>218</v>
      </c>
      <c r="P320" s="206"/>
      <c r="Q320" s="206"/>
    </row>
    <row r="321" spans="1:17" s="3" customFormat="1" ht="34.950000000000003" customHeight="1" x14ac:dyDescent="0.25">
      <c r="A321" s="207"/>
      <c r="B321" s="207"/>
      <c r="C321" s="207"/>
      <c r="D321" s="209"/>
      <c r="E321" s="209"/>
      <c r="F321" s="209"/>
      <c r="G321" s="211"/>
      <c r="H321" s="184" t="s">
        <v>65</v>
      </c>
      <c r="I321" s="184"/>
      <c r="J321" s="5" t="s">
        <v>64</v>
      </c>
      <c r="K321" s="5">
        <v>15</v>
      </c>
      <c r="L321" s="5">
        <v>13</v>
      </c>
      <c r="M321" s="69"/>
      <c r="N321" s="12"/>
      <c r="O321" s="66"/>
      <c r="P321" s="206"/>
      <c r="Q321" s="206"/>
    </row>
    <row r="322" spans="1:17" s="3" customFormat="1" ht="34.950000000000003" customHeight="1" x14ac:dyDescent="0.25">
      <c r="A322" s="207"/>
      <c r="B322" s="207"/>
      <c r="C322" s="207"/>
      <c r="D322" s="209"/>
      <c r="E322" s="209"/>
      <c r="F322" s="209"/>
      <c r="G322" s="211"/>
      <c r="H322" s="184" t="s">
        <v>66</v>
      </c>
      <c r="I322" s="184"/>
      <c r="J322" s="5" t="s">
        <v>47</v>
      </c>
      <c r="K322" s="5">
        <v>95</v>
      </c>
      <c r="L322" s="5">
        <v>95</v>
      </c>
      <c r="M322" s="69">
        <f t="shared" si="54"/>
        <v>4.75</v>
      </c>
      <c r="N322" s="12">
        <f t="shared" si="53"/>
        <v>100</v>
      </c>
      <c r="O322" s="61"/>
      <c r="P322" s="206"/>
      <c r="Q322" s="206"/>
    </row>
    <row r="323" spans="1:17" s="3" customFormat="1" ht="15" customHeight="1" x14ac:dyDescent="0.3">
      <c r="A323" s="207"/>
      <c r="B323" s="207"/>
      <c r="C323" s="207"/>
      <c r="D323" s="209"/>
      <c r="E323" s="209"/>
      <c r="F323" s="209"/>
      <c r="G323" s="211"/>
      <c r="H323" s="212" t="s">
        <v>117</v>
      </c>
      <c r="I323" s="213"/>
      <c r="J323" s="213"/>
      <c r="K323" s="213"/>
      <c r="L323" s="213"/>
      <c r="M323" s="213"/>
      <c r="N323" s="213"/>
      <c r="O323" s="213"/>
      <c r="P323" s="213"/>
      <c r="Q323" s="213"/>
    </row>
    <row r="324" spans="1:17" s="3" customFormat="1" ht="12" x14ac:dyDescent="0.25">
      <c r="A324" s="207"/>
      <c r="B324" s="207"/>
      <c r="C324" s="207"/>
      <c r="D324" s="209"/>
      <c r="E324" s="209"/>
      <c r="F324" s="209"/>
      <c r="G324" s="211"/>
      <c r="H324" s="184" t="s">
        <v>41</v>
      </c>
      <c r="I324" s="184"/>
      <c r="J324" s="5" t="s">
        <v>42</v>
      </c>
      <c r="K324" s="5">
        <v>21</v>
      </c>
      <c r="L324" s="5">
        <v>21</v>
      </c>
      <c r="M324" s="69">
        <f>K324*5/100</f>
        <v>1.05</v>
      </c>
      <c r="N324" s="12">
        <f t="shared" ref="N324:N328" si="55">L324/K324*100</f>
        <v>100</v>
      </c>
      <c r="O324" s="61"/>
      <c r="P324" s="206" t="s">
        <v>43</v>
      </c>
      <c r="Q324" s="206"/>
    </row>
    <row r="325" spans="1:17" s="3" customFormat="1" ht="12" x14ac:dyDescent="0.25">
      <c r="A325" s="207"/>
      <c r="B325" s="207"/>
      <c r="C325" s="207"/>
      <c r="D325" s="209"/>
      <c r="E325" s="209"/>
      <c r="F325" s="209"/>
      <c r="G325" s="211"/>
      <c r="H325" s="184" t="s">
        <v>61</v>
      </c>
      <c r="I325" s="184"/>
      <c r="J325" s="5" t="s">
        <v>47</v>
      </c>
      <c r="K325" s="5">
        <v>100</v>
      </c>
      <c r="L325" s="5">
        <v>100</v>
      </c>
      <c r="M325" s="69">
        <f t="shared" ref="M325:M328" si="56">K325*5/100</f>
        <v>5</v>
      </c>
      <c r="N325" s="12">
        <f t="shared" si="55"/>
        <v>100</v>
      </c>
      <c r="O325" s="61"/>
      <c r="P325" s="206"/>
      <c r="Q325" s="206"/>
    </row>
    <row r="326" spans="1:17" s="3" customFormat="1" ht="48" customHeight="1" x14ac:dyDescent="0.25">
      <c r="A326" s="207"/>
      <c r="B326" s="207"/>
      <c r="C326" s="207"/>
      <c r="D326" s="209"/>
      <c r="E326" s="209"/>
      <c r="F326" s="209"/>
      <c r="G326" s="211"/>
      <c r="H326" s="184" t="s">
        <v>62</v>
      </c>
      <c r="I326" s="184"/>
      <c r="J326" s="5" t="s">
        <v>47</v>
      </c>
      <c r="K326" s="5">
        <v>100</v>
      </c>
      <c r="L326" s="5">
        <v>100</v>
      </c>
      <c r="M326" s="69">
        <f t="shared" si="56"/>
        <v>5</v>
      </c>
      <c r="N326" s="12">
        <f t="shared" si="55"/>
        <v>100</v>
      </c>
      <c r="O326" s="61"/>
      <c r="P326" s="206"/>
      <c r="Q326" s="206"/>
    </row>
    <row r="327" spans="1:17" s="3" customFormat="1" ht="33" customHeight="1" x14ac:dyDescent="0.25">
      <c r="A327" s="207"/>
      <c r="B327" s="207"/>
      <c r="C327" s="207"/>
      <c r="D327" s="209"/>
      <c r="E327" s="209"/>
      <c r="F327" s="209"/>
      <c r="G327" s="211"/>
      <c r="H327" s="184" t="s">
        <v>79</v>
      </c>
      <c r="I327" s="184"/>
      <c r="J327" s="5" t="s">
        <v>47</v>
      </c>
      <c r="K327" s="5">
        <v>100</v>
      </c>
      <c r="L327" s="5">
        <v>100</v>
      </c>
      <c r="M327" s="69">
        <f t="shared" si="56"/>
        <v>5</v>
      </c>
      <c r="N327" s="12">
        <f t="shared" si="55"/>
        <v>100</v>
      </c>
      <c r="O327" s="61"/>
      <c r="P327" s="206"/>
      <c r="Q327" s="206"/>
    </row>
    <row r="328" spans="1:17" s="3" customFormat="1" ht="35.25" customHeight="1" x14ac:dyDescent="0.25">
      <c r="A328" s="207"/>
      <c r="B328" s="207"/>
      <c r="C328" s="207"/>
      <c r="D328" s="209"/>
      <c r="E328" s="209"/>
      <c r="F328" s="209"/>
      <c r="G328" s="211"/>
      <c r="H328" s="184" t="s">
        <v>80</v>
      </c>
      <c r="I328" s="184"/>
      <c r="J328" s="5" t="s">
        <v>47</v>
      </c>
      <c r="K328" s="5">
        <v>95</v>
      </c>
      <c r="L328" s="5">
        <v>95</v>
      </c>
      <c r="M328" s="69">
        <f t="shared" si="56"/>
        <v>4.75</v>
      </c>
      <c r="N328" s="12">
        <f t="shared" si="55"/>
        <v>100</v>
      </c>
      <c r="O328" s="61"/>
      <c r="P328" s="206"/>
      <c r="Q328" s="206"/>
    </row>
    <row r="329" spans="1:17" s="3" customFormat="1" ht="17.399999999999999" customHeight="1" x14ac:dyDescent="0.25">
      <c r="A329" s="214" t="s">
        <v>119</v>
      </c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</row>
    <row r="330" spans="1:17" s="3" customFormat="1" ht="28.2" customHeight="1" x14ac:dyDescent="0.25">
      <c r="A330" s="206" t="s">
        <v>111</v>
      </c>
      <c r="B330" s="206"/>
      <c r="C330" s="206"/>
      <c r="D330" s="208">
        <v>23921534.379999999</v>
      </c>
      <c r="E330" s="208">
        <v>23722174.98</v>
      </c>
      <c r="F330" s="208"/>
      <c r="G330" s="210">
        <f>E330/D330*100</f>
        <v>99.166611151136379</v>
      </c>
      <c r="H330" s="184" t="s">
        <v>41</v>
      </c>
      <c r="I330" s="184"/>
      <c r="J330" s="5" t="s">
        <v>42</v>
      </c>
      <c r="K330" s="5">
        <v>228</v>
      </c>
      <c r="L330" s="5">
        <v>227</v>
      </c>
      <c r="M330" s="69">
        <f>K330*5/100</f>
        <v>11.4</v>
      </c>
      <c r="N330" s="12">
        <f>L330/K330*100</f>
        <v>99.561403508771932</v>
      </c>
      <c r="O330" s="61"/>
      <c r="P330" s="206" t="s">
        <v>43</v>
      </c>
      <c r="Q330" s="206"/>
    </row>
    <row r="331" spans="1:17" s="3" customFormat="1" ht="55.2" customHeight="1" x14ac:dyDescent="0.25">
      <c r="A331" s="206"/>
      <c r="B331" s="206"/>
      <c r="C331" s="206"/>
      <c r="D331" s="209"/>
      <c r="E331" s="209"/>
      <c r="F331" s="209"/>
      <c r="G331" s="211"/>
      <c r="H331" s="184" t="s">
        <v>44</v>
      </c>
      <c r="I331" s="184"/>
      <c r="J331" s="5" t="s">
        <v>45</v>
      </c>
      <c r="K331" s="5">
        <v>120</v>
      </c>
      <c r="L331" s="5">
        <v>120</v>
      </c>
      <c r="M331" s="69">
        <f t="shared" ref="M331:M343" si="57">K331*5/100</f>
        <v>6</v>
      </c>
      <c r="N331" s="12">
        <f>L331/K331*100</f>
        <v>100</v>
      </c>
      <c r="O331" s="61"/>
      <c r="P331" s="206"/>
      <c r="Q331" s="206"/>
    </row>
    <row r="332" spans="1:17" s="3" customFormat="1" ht="24.6" customHeight="1" x14ac:dyDescent="0.25">
      <c r="A332" s="206"/>
      <c r="B332" s="206"/>
      <c r="C332" s="206"/>
      <c r="D332" s="209"/>
      <c r="E332" s="209"/>
      <c r="F332" s="209"/>
      <c r="G332" s="211"/>
      <c r="H332" s="184" t="s">
        <v>46</v>
      </c>
      <c r="I332" s="184"/>
      <c r="J332" s="5" t="s">
        <v>47</v>
      </c>
      <c r="K332" s="5">
        <v>100</v>
      </c>
      <c r="L332" s="5">
        <v>100</v>
      </c>
      <c r="M332" s="69">
        <f t="shared" si="57"/>
        <v>5</v>
      </c>
      <c r="N332" s="12">
        <f>L332/K332*100</f>
        <v>100</v>
      </c>
      <c r="O332" s="61"/>
      <c r="P332" s="206"/>
      <c r="Q332" s="206"/>
    </row>
    <row r="333" spans="1:17" s="3" customFormat="1" ht="47.25" customHeight="1" x14ac:dyDescent="0.25">
      <c r="A333" s="206"/>
      <c r="B333" s="206"/>
      <c r="C333" s="206"/>
      <c r="D333" s="209"/>
      <c r="E333" s="209"/>
      <c r="F333" s="209"/>
      <c r="G333" s="211"/>
      <c r="H333" s="184" t="s">
        <v>48</v>
      </c>
      <c r="I333" s="184"/>
      <c r="J333" s="5" t="s">
        <v>47</v>
      </c>
      <c r="K333" s="5">
        <v>87</v>
      </c>
      <c r="L333" s="5">
        <v>87</v>
      </c>
      <c r="M333" s="69">
        <f t="shared" si="57"/>
        <v>4.3499999999999996</v>
      </c>
      <c r="N333" s="12">
        <f>L333/K333*100</f>
        <v>100</v>
      </c>
      <c r="O333" s="61"/>
      <c r="P333" s="206"/>
      <c r="Q333" s="206"/>
    </row>
    <row r="334" spans="1:17" s="3" customFormat="1" ht="33.75" customHeight="1" x14ac:dyDescent="0.25">
      <c r="A334" s="206"/>
      <c r="B334" s="206"/>
      <c r="C334" s="206"/>
      <c r="D334" s="209"/>
      <c r="E334" s="209"/>
      <c r="F334" s="209"/>
      <c r="G334" s="211"/>
      <c r="H334" s="184" t="s">
        <v>49</v>
      </c>
      <c r="I334" s="184"/>
      <c r="J334" s="5" t="s">
        <v>47</v>
      </c>
      <c r="K334" s="5">
        <v>100</v>
      </c>
      <c r="L334" s="5">
        <v>100</v>
      </c>
      <c r="M334" s="69">
        <f t="shared" si="57"/>
        <v>5</v>
      </c>
      <c r="N334" s="12">
        <f>L334/K334*100</f>
        <v>100</v>
      </c>
      <c r="O334" s="61"/>
      <c r="P334" s="206"/>
      <c r="Q334" s="206"/>
    </row>
    <row r="335" spans="1:17" s="3" customFormat="1" ht="12" x14ac:dyDescent="0.25">
      <c r="A335" s="206"/>
      <c r="B335" s="206"/>
      <c r="C335" s="206"/>
      <c r="D335" s="209"/>
      <c r="E335" s="209"/>
      <c r="F335" s="209"/>
      <c r="G335" s="211"/>
      <c r="H335" s="184" t="s">
        <v>68</v>
      </c>
      <c r="I335" s="184"/>
      <c r="J335" s="5"/>
      <c r="K335" s="5"/>
      <c r="L335" s="5"/>
      <c r="M335" s="69"/>
      <c r="N335" s="12"/>
      <c r="O335" s="61"/>
      <c r="P335" s="206"/>
      <c r="Q335" s="206"/>
    </row>
    <row r="336" spans="1:17" s="3" customFormat="1" ht="12" x14ac:dyDescent="0.25">
      <c r="A336" s="206"/>
      <c r="B336" s="206"/>
      <c r="C336" s="206"/>
      <c r="D336" s="209"/>
      <c r="E336" s="209"/>
      <c r="F336" s="209"/>
      <c r="G336" s="211"/>
      <c r="H336" s="184" t="s">
        <v>51</v>
      </c>
      <c r="I336" s="184"/>
      <c r="J336" s="5" t="s">
        <v>47</v>
      </c>
      <c r="K336" s="5">
        <v>42</v>
      </c>
      <c r="L336" s="5">
        <v>42</v>
      </c>
      <c r="M336" s="69">
        <f t="shared" si="57"/>
        <v>2.1</v>
      </c>
      <c r="N336" s="12">
        <f>L336/K336*100</f>
        <v>100</v>
      </c>
      <c r="O336" s="61"/>
      <c r="P336" s="206"/>
      <c r="Q336" s="206"/>
    </row>
    <row r="337" spans="1:17" s="3" customFormat="1" ht="12" x14ac:dyDescent="0.25">
      <c r="A337" s="206"/>
      <c r="B337" s="206"/>
      <c r="C337" s="206"/>
      <c r="D337" s="209"/>
      <c r="E337" s="209"/>
      <c r="F337" s="209"/>
      <c r="G337" s="211"/>
      <c r="H337" s="184" t="s">
        <v>52</v>
      </c>
      <c r="I337" s="184"/>
      <c r="J337" s="5" t="s">
        <v>47</v>
      </c>
      <c r="K337" s="5">
        <v>58</v>
      </c>
      <c r="L337" s="5">
        <v>58</v>
      </c>
      <c r="M337" s="69">
        <f t="shared" si="57"/>
        <v>2.9</v>
      </c>
      <c r="N337" s="12">
        <f>L337/K337*100</f>
        <v>100</v>
      </c>
      <c r="O337" s="61"/>
      <c r="P337" s="206"/>
      <c r="Q337" s="206"/>
    </row>
    <row r="338" spans="1:17" s="3" customFormat="1" ht="12" x14ac:dyDescent="0.25">
      <c r="A338" s="206"/>
      <c r="B338" s="206"/>
      <c r="C338" s="206"/>
      <c r="D338" s="209"/>
      <c r="E338" s="209"/>
      <c r="F338" s="209"/>
      <c r="G338" s="211"/>
      <c r="H338" s="184" t="s">
        <v>53</v>
      </c>
      <c r="I338" s="184"/>
      <c r="J338" s="5" t="s">
        <v>47</v>
      </c>
      <c r="K338" s="5"/>
      <c r="L338" s="5"/>
      <c r="M338" s="69"/>
      <c r="N338" s="12"/>
      <c r="O338" s="61"/>
      <c r="P338" s="206"/>
      <c r="Q338" s="206"/>
    </row>
    <row r="339" spans="1:17" s="3" customFormat="1" ht="25.95" customHeight="1" x14ac:dyDescent="0.25">
      <c r="A339" s="206"/>
      <c r="B339" s="206"/>
      <c r="C339" s="206"/>
      <c r="D339" s="209"/>
      <c r="E339" s="209"/>
      <c r="F339" s="209"/>
      <c r="G339" s="211"/>
      <c r="H339" s="184" t="s">
        <v>69</v>
      </c>
      <c r="I339" s="184"/>
      <c r="J339" s="5"/>
      <c r="K339" s="5"/>
      <c r="L339" s="5"/>
      <c r="M339" s="69"/>
      <c r="N339" s="12"/>
      <c r="O339" s="61"/>
      <c r="P339" s="206"/>
      <c r="Q339" s="206"/>
    </row>
    <row r="340" spans="1:17" s="3" customFormat="1" ht="12" x14ac:dyDescent="0.25">
      <c r="A340" s="206"/>
      <c r="B340" s="206"/>
      <c r="C340" s="206"/>
      <c r="D340" s="209"/>
      <c r="E340" s="209"/>
      <c r="F340" s="209"/>
      <c r="G340" s="211"/>
      <c r="H340" s="184" t="s">
        <v>55</v>
      </c>
      <c r="I340" s="184"/>
      <c r="J340" s="5" t="s">
        <v>47</v>
      </c>
      <c r="K340" s="5">
        <v>33</v>
      </c>
      <c r="L340" s="5">
        <v>33</v>
      </c>
      <c r="M340" s="69">
        <f t="shared" si="57"/>
        <v>1.65</v>
      </c>
      <c r="N340" s="12">
        <f>L340/K340*100</f>
        <v>100</v>
      </c>
      <c r="O340" s="61"/>
      <c r="P340" s="206"/>
      <c r="Q340" s="206"/>
    </row>
    <row r="341" spans="1:17" s="3" customFormat="1" ht="12" x14ac:dyDescent="0.25">
      <c r="A341" s="206"/>
      <c r="B341" s="206"/>
      <c r="C341" s="206"/>
      <c r="D341" s="209"/>
      <c r="E341" s="209"/>
      <c r="F341" s="209"/>
      <c r="G341" s="211"/>
      <c r="H341" s="184" t="s">
        <v>56</v>
      </c>
      <c r="I341" s="184"/>
      <c r="J341" s="5" t="s">
        <v>47</v>
      </c>
      <c r="K341" s="5">
        <v>42</v>
      </c>
      <c r="L341" s="5">
        <v>42</v>
      </c>
      <c r="M341" s="69">
        <f t="shared" si="57"/>
        <v>2.1</v>
      </c>
      <c r="N341" s="12">
        <f>L341/K341*100</f>
        <v>100</v>
      </c>
      <c r="O341" s="61"/>
      <c r="P341" s="206"/>
      <c r="Q341" s="206"/>
    </row>
    <row r="342" spans="1:17" s="3" customFormat="1" ht="12" x14ac:dyDescent="0.25">
      <c r="A342" s="206"/>
      <c r="B342" s="206"/>
      <c r="C342" s="206"/>
      <c r="D342" s="209"/>
      <c r="E342" s="209"/>
      <c r="F342" s="209"/>
      <c r="G342" s="211"/>
      <c r="H342" s="184" t="s">
        <v>53</v>
      </c>
      <c r="I342" s="184"/>
      <c r="J342" s="5" t="s">
        <v>47</v>
      </c>
      <c r="K342" s="5"/>
      <c r="L342" s="5"/>
      <c r="M342" s="69"/>
      <c r="N342" s="12"/>
      <c r="O342" s="61"/>
      <c r="P342" s="206"/>
      <c r="Q342" s="206"/>
    </row>
    <row r="343" spans="1:17" s="3" customFormat="1" ht="31.5" customHeight="1" x14ac:dyDescent="0.25">
      <c r="A343" s="206"/>
      <c r="B343" s="206"/>
      <c r="C343" s="206"/>
      <c r="D343" s="209"/>
      <c r="E343" s="209"/>
      <c r="F343" s="209"/>
      <c r="G343" s="211"/>
      <c r="H343" s="184" t="s">
        <v>57</v>
      </c>
      <c r="I343" s="184"/>
      <c r="J343" s="5" t="s">
        <v>47</v>
      </c>
      <c r="K343" s="5">
        <v>100</v>
      </c>
      <c r="L343" s="5">
        <v>100</v>
      </c>
      <c r="M343" s="69">
        <f t="shared" si="57"/>
        <v>5</v>
      </c>
      <c r="N343" s="12">
        <f>L343/K343*100</f>
        <v>100</v>
      </c>
      <c r="O343" s="61"/>
      <c r="P343" s="206"/>
      <c r="Q343" s="206"/>
    </row>
    <row r="344" spans="1:17" s="3" customFormat="1" x14ac:dyDescent="0.3">
      <c r="A344" s="207"/>
      <c r="B344" s="207"/>
      <c r="C344" s="207"/>
      <c r="D344" s="209"/>
      <c r="E344" s="209"/>
      <c r="F344" s="209"/>
      <c r="G344" s="211"/>
      <c r="H344" s="212" t="s">
        <v>108</v>
      </c>
      <c r="I344" s="213"/>
      <c r="J344" s="213"/>
      <c r="K344" s="213"/>
      <c r="L344" s="213"/>
      <c r="M344" s="213"/>
      <c r="N344" s="213"/>
      <c r="O344" s="213"/>
      <c r="P344" s="213"/>
      <c r="Q344" s="213"/>
    </row>
    <row r="345" spans="1:17" s="3" customFormat="1" ht="32.4" customHeight="1" x14ac:dyDescent="0.25">
      <c r="A345" s="207"/>
      <c r="B345" s="207"/>
      <c r="C345" s="207"/>
      <c r="D345" s="209"/>
      <c r="E345" s="209"/>
      <c r="F345" s="209"/>
      <c r="G345" s="211"/>
      <c r="H345" s="184" t="s">
        <v>60</v>
      </c>
      <c r="I345" s="184"/>
      <c r="J345" s="5" t="s">
        <v>42</v>
      </c>
      <c r="K345" s="5">
        <v>104</v>
      </c>
      <c r="L345" s="5">
        <v>103</v>
      </c>
      <c r="M345" s="69">
        <f>K345*5/100</f>
        <v>5.2</v>
      </c>
      <c r="N345" s="12">
        <v>100</v>
      </c>
      <c r="O345" s="61"/>
      <c r="P345" s="206" t="s">
        <v>43</v>
      </c>
      <c r="Q345" s="206"/>
    </row>
    <row r="346" spans="1:17" s="3" customFormat="1" ht="30" customHeight="1" x14ac:dyDescent="0.25">
      <c r="A346" s="207"/>
      <c r="B346" s="207"/>
      <c r="C346" s="207"/>
      <c r="D346" s="209"/>
      <c r="E346" s="209"/>
      <c r="F346" s="209"/>
      <c r="G346" s="211"/>
      <c r="H346" s="184" t="s">
        <v>61</v>
      </c>
      <c r="I346" s="184"/>
      <c r="J346" s="5" t="s">
        <v>47</v>
      </c>
      <c r="K346" s="5">
        <v>100</v>
      </c>
      <c r="L346" s="5">
        <v>100</v>
      </c>
      <c r="M346" s="69">
        <f t="shared" ref="M346:M350" si="58">K346*5/100</f>
        <v>5</v>
      </c>
      <c r="N346" s="12">
        <f t="shared" ref="N346:N350" si="59">L346/K346*100</f>
        <v>100</v>
      </c>
      <c r="O346" s="61"/>
      <c r="P346" s="206"/>
      <c r="Q346" s="206"/>
    </row>
    <row r="347" spans="1:17" s="3" customFormat="1" ht="46.5" customHeight="1" x14ac:dyDescent="0.25">
      <c r="A347" s="207"/>
      <c r="B347" s="207"/>
      <c r="C347" s="207"/>
      <c r="D347" s="209"/>
      <c r="E347" s="209"/>
      <c r="F347" s="209"/>
      <c r="G347" s="211"/>
      <c r="H347" s="184" t="s">
        <v>62</v>
      </c>
      <c r="I347" s="184"/>
      <c r="J347" s="5" t="s">
        <v>47</v>
      </c>
      <c r="K347" s="5">
        <v>60</v>
      </c>
      <c r="L347" s="5">
        <v>66</v>
      </c>
      <c r="M347" s="69">
        <f t="shared" si="58"/>
        <v>3</v>
      </c>
      <c r="N347" s="12">
        <v>110</v>
      </c>
      <c r="O347" s="61"/>
      <c r="P347" s="206"/>
      <c r="Q347" s="206"/>
    </row>
    <row r="348" spans="1:17" s="3" customFormat="1" ht="45" customHeight="1" x14ac:dyDescent="0.25">
      <c r="A348" s="207"/>
      <c r="B348" s="207"/>
      <c r="C348" s="207"/>
      <c r="D348" s="209"/>
      <c r="E348" s="209"/>
      <c r="F348" s="209"/>
      <c r="G348" s="211"/>
      <c r="H348" s="184" t="s">
        <v>63</v>
      </c>
      <c r="I348" s="184"/>
      <c r="J348" s="5" t="s">
        <v>64</v>
      </c>
      <c r="K348" s="5">
        <v>14278</v>
      </c>
      <c r="L348" s="5">
        <v>15449</v>
      </c>
      <c r="M348" s="69">
        <f t="shared" si="58"/>
        <v>713.9</v>
      </c>
      <c r="N348" s="12">
        <f t="shared" si="59"/>
        <v>108.20142877153663</v>
      </c>
      <c r="O348" s="61" t="s">
        <v>219</v>
      </c>
      <c r="P348" s="206"/>
      <c r="Q348" s="206"/>
    </row>
    <row r="349" spans="1:17" s="3" customFormat="1" ht="30.75" customHeight="1" x14ac:dyDescent="0.25">
      <c r="A349" s="207"/>
      <c r="B349" s="207"/>
      <c r="C349" s="207"/>
      <c r="D349" s="209"/>
      <c r="E349" s="209"/>
      <c r="F349" s="209"/>
      <c r="G349" s="211"/>
      <c r="H349" s="184" t="s">
        <v>65</v>
      </c>
      <c r="I349" s="184"/>
      <c r="J349" s="5" t="s">
        <v>64</v>
      </c>
      <c r="K349" s="5">
        <v>10</v>
      </c>
      <c r="L349" s="5">
        <v>12</v>
      </c>
      <c r="M349" s="69"/>
      <c r="N349" s="12"/>
      <c r="O349" s="61"/>
      <c r="P349" s="206"/>
      <c r="Q349" s="206"/>
    </row>
    <row r="350" spans="1:17" s="3" customFormat="1" ht="45.75" customHeight="1" x14ac:dyDescent="0.25">
      <c r="A350" s="207"/>
      <c r="B350" s="207"/>
      <c r="C350" s="207"/>
      <c r="D350" s="209"/>
      <c r="E350" s="209"/>
      <c r="F350" s="209"/>
      <c r="G350" s="211"/>
      <c r="H350" s="184" t="s">
        <v>66</v>
      </c>
      <c r="I350" s="184"/>
      <c r="J350" s="5" t="s">
        <v>47</v>
      </c>
      <c r="K350" s="5">
        <v>98</v>
      </c>
      <c r="L350" s="5">
        <v>98</v>
      </c>
      <c r="M350" s="69">
        <f t="shared" si="58"/>
        <v>4.9000000000000004</v>
      </c>
      <c r="N350" s="12">
        <f t="shared" si="59"/>
        <v>100</v>
      </c>
      <c r="O350" s="61"/>
      <c r="P350" s="206"/>
      <c r="Q350" s="206"/>
    </row>
    <row r="351" spans="1:17" s="3" customFormat="1" ht="15" customHeight="1" x14ac:dyDescent="0.3">
      <c r="A351" s="207"/>
      <c r="B351" s="207"/>
      <c r="C351" s="207"/>
      <c r="D351" s="209"/>
      <c r="E351" s="209"/>
      <c r="F351" s="209"/>
      <c r="G351" s="211"/>
      <c r="H351" s="212" t="s">
        <v>109</v>
      </c>
      <c r="I351" s="213"/>
      <c r="J351" s="213"/>
      <c r="K351" s="213"/>
      <c r="L351" s="213"/>
      <c r="M351" s="213"/>
      <c r="N351" s="213"/>
      <c r="O351" s="213"/>
      <c r="P351" s="213"/>
      <c r="Q351" s="213"/>
    </row>
    <row r="352" spans="1:17" s="3" customFormat="1" ht="12" x14ac:dyDescent="0.25">
      <c r="A352" s="207"/>
      <c r="B352" s="207"/>
      <c r="C352" s="207"/>
      <c r="D352" s="209"/>
      <c r="E352" s="209"/>
      <c r="F352" s="209"/>
      <c r="G352" s="211"/>
      <c r="H352" s="184" t="s">
        <v>60</v>
      </c>
      <c r="I352" s="184"/>
      <c r="J352" s="5" t="s">
        <v>42</v>
      </c>
      <c r="K352" s="5">
        <v>27</v>
      </c>
      <c r="L352" s="5">
        <v>27</v>
      </c>
      <c r="M352" s="69">
        <f>K352*5/100</f>
        <v>1.35</v>
      </c>
      <c r="N352" s="12">
        <f t="shared" ref="N352:N357" si="60">L352/K352*100</f>
        <v>100</v>
      </c>
      <c r="O352" s="61"/>
      <c r="P352" s="206" t="s">
        <v>43</v>
      </c>
      <c r="Q352" s="206"/>
    </row>
    <row r="353" spans="1:17" s="3" customFormat="1" ht="12" x14ac:dyDescent="0.25">
      <c r="A353" s="207"/>
      <c r="B353" s="207"/>
      <c r="C353" s="207"/>
      <c r="D353" s="209"/>
      <c r="E353" s="209"/>
      <c r="F353" s="209"/>
      <c r="G353" s="211"/>
      <c r="H353" s="184" t="s">
        <v>61</v>
      </c>
      <c r="I353" s="184"/>
      <c r="J353" s="5" t="s">
        <v>47</v>
      </c>
      <c r="K353" s="5">
        <v>100</v>
      </c>
      <c r="L353" s="5">
        <v>100</v>
      </c>
      <c r="M353" s="69">
        <f t="shared" ref="M353:M357" si="61">K353*5/100</f>
        <v>5</v>
      </c>
      <c r="N353" s="12">
        <f t="shared" si="60"/>
        <v>100</v>
      </c>
      <c r="O353" s="61"/>
      <c r="P353" s="206"/>
      <c r="Q353" s="206"/>
    </row>
    <row r="354" spans="1:17" s="3" customFormat="1" ht="47.25" customHeight="1" x14ac:dyDescent="0.25">
      <c r="A354" s="207"/>
      <c r="B354" s="207"/>
      <c r="C354" s="207"/>
      <c r="D354" s="209"/>
      <c r="E354" s="209"/>
      <c r="F354" s="209"/>
      <c r="G354" s="211"/>
      <c r="H354" s="184" t="s">
        <v>62</v>
      </c>
      <c r="I354" s="184"/>
      <c r="J354" s="5" t="s">
        <v>47</v>
      </c>
      <c r="K354" s="5">
        <v>33</v>
      </c>
      <c r="L354" s="5">
        <v>33</v>
      </c>
      <c r="M354" s="69">
        <f t="shared" si="61"/>
        <v>1.65</v>
      </c>
      <c r="N354" s="12">
        <f t="shared" si="60"/>
        <v>100</v>
      </c>
      <c r="O354" s="61"/>
      <c r="P354" s="206"/>
      <c r="Q354" s="206"/>
    </row>
    <row r="355" spans="1:17" s="3" customFormat="1" ht="48.75" customHeight="1" x14ac:dyDescent="0.25">
      <c r="A355" s="207"/>
      <c r="B355" s="207"/>
      <c r="C355" s="207"/>
      <c r="D355" s="209"/>
      <c r="E355" s="209"/>
      <c r="F355" s="209"/>
      <c r="G355" s="211"/>
      <c r="H355" s="184" t="s">
        <v>63</v>
      </c>
      <c r="I355" s="184"/>
      <c r="J355" s="5" t="s">
        <v>64</v>
      </c>
      <c r="K355" s="5">
        <v>3300</v>
      </c>
      <c r="L355" s="5">
        <v>4178</v>
      </c>
      <c r="M355" s="69">
        <f t="shared" si="61"/>
        <v>165</v>
      </c>
      <c r="N355" s="12">
        <f t="shared" si="60"/>
        <v>126.60606060606061</v>
      </c>
      <c r="O355" s="61" t="s">
        <v>220</v>
      </c>
      <c r="P355" s="206"/>
      <c r="Q355" s="206"/>
    </row>
    <row r="356" spans="1:17" s="3" customFormat="1" ht="29.25" customHeight="1" x14ac:dyDescent="0.25">
      <c r="A356" s="207"/>
      <c r="B356" s="207"/>
      <c r="C356" s="207"/>
      <c r="D356" s="209"/>
      <c r="E356" s="209"/>
      <c r="F356" s="209"/>
      <c r="G356" s="211"/>
      <c r="H356" s="184" t="s">
        <v>65</v>
      </c>
      <c r="I356" s="184"/>
      <c r="J356" s="5" t="s">
        <v>64</v>
      </c>
      <c r="K356" s="5">
        <v>10</v>
      </c>
      <c r="L356" s="5">
        <v>12</v>
      </c>
      <c r="M356" s="69"/>
      <c r="N356" s="12"/>
      <c r="O356" s="61"/>
      <c r="P356" s="206"/>
      <c r="Q356" s="206"/>
    </row>
    <row r="357" spans="1:17" s="3" customFormat="1" ht="46.5" customHeight="1" x14ac:dyDescent="0.25">
      <c r="A357" s="207"/>
      <c r="B357" s="207"/>
      <c r="C357" s="207"/>
      <c r="D357" s="209"/>
      <c r="E357" s="209"/>
      <c r="F357" s="209"/>
      <c r="G357" s="211"/>
      <c r="H357" s="184" t="s">
        <v>66</v>
      </c>
      <c r="I357" s="184"/>
      <c r="J357" s="5" t="s">
        <v>47</v>
      </c>
      <c r="K357" s="5">
        <v>98</v>
      </c>
      <c r="L357" s="5">
        <v>98</v>
      </c>
      <c r="M357" s="69">
        <f t="shared" si="61"/>
        <v>4.9000000000000004</v>
      </c>
      <c r="N357" s="12">
        <f t="shared" si="60"/>
        <v>100</v>
      </c>
      <c r="O357" s="61"/>
      <c r="P357" s="206"/>
      <c r="Q357" s="206"/>
    </row>
    <row r="358" spans="1:17" s="3" customFormat="1" ht="12" x14ac:dyDescent="0.25">
      <c r="A358" s="214" t="s">
        <v>110</v>
      </c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</row>
    <row r="359" spans="1:17" s="3" customFormat="1" ht="25.95" customHeight="1" x14ac:dyDescent="0.25">
      <c r="A359" s="206" t="s">
        <v>106</v>
      </c>
      <c r="B359" s="206"/>
      <c r="C359" s="206"/>
      <c r="D359" s="208">
        <v>23732864.510000002</v>
      </c>
      <c r="E359" s="208">
        <v>23718415.379999999</v>
      </c>
      <c r="F359" s="208"/>
      <c r="G359" s="210">
        <f>E359/D359*100</f>
        <v>99.939117631612007</v>
      </c>
      <c r="H359" s="184" t="s">
        <v>41</v>
      </c>
      <c r="I359" s="184"/>
      <c r="J359" s="5" t="s">
        <v>42</v>
      </c>
      <c r="K359" s="5">
        <v>160</v>
      </c>
      <c r="L359" s="5">
        <v>159</v>
      </c>
      <c r="M359" s="69">
        <f>K359*5/100</f>
        <v>8</v>
      </c>
      <c r="N359" s="12">
        <v>100</v>
      </c>
      <c r="O359" s="61"/>
      <c r="P359" s="206" t="s">
        <v>43</v>
      </c>
      <c r="Q359" s="206"/>
    </row>
    <row r="360" spans="1:17" s="3" customFormat="1" ht="61.2" customHeight="1" x14ac:dyDescent="0.25">
      <c r="A360" s="206"/>
      <c r="B360" s="206"/>
      <c r="C360" s="206"/>
      <c r="D360" s="209"/>
      <c r="E360" s="209"/>
      <c r="F360" s="209"/>
      <c r="G360" s="211"/>
      <c r="H360" s="184" t="s">
        <v>44</v>
      </c>
      <c r="I360" s="184"/>
      <c r="J360" s="5" t="s">
        <v>45</v>
      </c>
      <c r="K360" s="5">
        <v>160</v>
      </c>
      <c r="L360" s="5">
        <v>159</v>
      </c>
      <c r="M360" s="69">
        <f t="shared" ref="M360:M372" si="62">K360*5/100</f>
        <v>8</v>
      </c>
      <c r="N360" s="12">
        <v>100</v>
      </c>
      <c r="O360" s="61"/>
      <c r="P360" s="206"/>
      <c r="Q360" s="206"/>
    </row>
    <row r="361" spans="1:17" s="3" customFormat="1" ht="25.95" customHeight="1" x14ac:dyDescent="0.25">
      <c r="A361" s="206"/>
      <c r="B361" s="206"/>
      <c r="C361" s="206"/>
      <c r="D361" s="209"/>
      <c r="E361" s="209"/>
      <c r="F361" s="209"/>
      <c r="G361" s="211"/>
      <c r="H361" s="184" t="s">
        <v>46</v>
      </c>
      <c r="I361" s="184"/>
      <c r="J361" s="5" t="s">
        <v>47</v>
      </c>
      <c r="K361" s="5">
        <v>100</v>
      </c>
      <c r="L361" s="5">
        <v>100</v>
      </c>
      <c r="M361" s="69">
        <f t="shared" si="62"/>
        <v>5</v>
      </c>
      <c r="N361" s="12">
        <f>L361/K361*100</f>
        <v>100</v>
      </c>
      <c r="O361" s="61"/>
      <c r="P361" s="206"/>
      <c r="Q361" s="206"/>
    </row>
    <row r="362" spans="1:17" s="3" customFormat="1" ht="46.5" customHeight="1" x14ac:dyDescent="0.25">
      <c r="A362" s="206"/>
      <c r="B362" s="206"/>
      <c r="C362" s="206"/>
      <c r="D362" s="209"/>
      <c r="E362" s="209"/>
      <c r="F362" s="209"/>
      <c r="G362" s="211"/>
      <c r="H362" s="184" t="s">
        <v>48</v>
      </c>
      <c r="I362" s="184"/>
      <c r="J362" s="5" t="s">
        <v>47</v>
      </c>
      <c r="K362" s="5">
        <v>89</v>
      </c>
      <c r="L362" s="5">
        <v>89</v>
      </c>
      <c r="M362" s="69">
        <f t="shared" si="62"/>
        <v>4.45</v>
      </c>
      <c r="N362" s="12">
        <f>L362/K362*100</f>
        <v>100</v>
      </c>
      <c r="O362" s="61"/>
      <c r="P362" s="206"/>
      <c r="Q362" s="206"/>
    </row>
    <row r="363" spans="1:17" s="3" customFormat="1" ht="31.5" customHeight="1" x14ac:dyDescent="0.25">
      <c r="A363" s="206"/>
      <c r="B363" s="206"/>
      <c r="C363" s="206"/>
      <c r="D363" s="209"/>
      <c r="E363" s="209"/>
      <c r="F363" s="209"/>
      <c r="G363" s="211"/>
      <c r="H363" s="184" t="s">
        <v>49</v>
      </c>
      <c r="I363" s="184"/>
      <c r="J363" s="5" t="s">
        <v>47</v>
      </c>
      <c r="K363" s="5">
        <v>100</v>
      </c>
      <c r="L363" s="5">
        <v>100</v>
      </c>
      <c r="M363" s="69">
        <f t="shared" si="62"/>
        <v>5</v>
      </c>
      <c r="N363" s="12">
        <f>L363/K363*100</f>
        <v>100</v>
      </c>
      <c r="O363" s="61"/>
      <c r="P363" s="206"/>
      <c r="Q363" s="206"/>
    </row>
    <row r="364" spans="1:17" s="3" customFormat="1" ht="12" x14ac:dyDescent="0.25">
      <c r="A364" s="206"/>
      <c r="B364" s="206"/>
      <c r="C364" s="206"/>
      <c r="D364" s="209"/>
      <c r="E364" s="209"/>
      <c r="F364" s="209"/>
      <c r="G364" s="211"/>
      <c r="H364" s="184" t="s">
        <v>68</v>
      </c>
      <c r="I364" s="184"/>
      <c r="J364" s="5"/>
      <c r="K364" s="5"/>
      <c r="L364" s="5"/>
      <c r="M364" s="69"/>
      <c r="N364" s="12"/>
      <c r="O364" s="61"/>
      <c r="P364" s="206"/>
      <c r="Q364" s="206"/>
    </row>
    <row r="365" spans="1:17" s="3" customFormat="1" ht="12" x14ac:dyDescent="0.25">
      <c r="A365" s="206"/>
      <c r="B365" s="206"/>
      <c r="C365" s="206"/>
      <c r="D365" s="209"/>
      <c r="E365" s="209"/>
      <c r="F365" s="209"/>
      <c r="G365" s="211"/>
      <c r="H365" s="184" t="s">
        <v>51</v>
      </c>
      <c r="I365" s="184"/>
      <c r="J365" s="5" t="s">
        <v>47</v>
      </c>
      <c r="K365" s="5">
        <v>50</v>
      </c>
      <c r="L365" s="5">
        <v>50</v>
      </c>
      <c r="M365" s="69">
        <f t="shared" si="62"/>
        <v>2.5</v>
      </c>
      <c r="N365" s="12">
        <f>L365/K365*100</f>
        <v>100</v>
      </c>
      <c r="O365" s="61"/>
      <c r="P365" s="206"/>
      <c r="Q365" s="206"/>
    </row>
    <row r="366" spans="1:17" s="3" customFormat="1" ht="24" customHeight="1" x14ac:dyDescent="0.25">
      <c r="A366" s="206"/>
      <c r="B366" s="206"/>
      <c r="C366" s="206"/>
      <c r="D366" s="209"/>
      <c r="E366" s="209"/>
      <c r="F366" s="209"/>
      <c r="G366" s="211"/>
      <c r="H366" s="184" t="s">
        <v>52</v>
      </c>
      <c r="I366" s="184"/>
      <c r="J366" s="5" t="s">
        <v>47</v>
      </c>
      <c r="K366" s="5">
        <v>50</v>
      </c>
      <c r="L366" s="5">
        <v>50</v>
      </c>
      <c r="M366" s="69">
        <f t="shared" si="62"/>
        <v>2.5</v>
      </c>
      <c r="N366" s="12">
        <f>L366/K366*100</f>
        <v>100</v>
      </c>
      <c r="O366" s="61"/>
      <c r="P366" s="206"/>
      <c r="Q366" s="206"/>
    </row>
    <row r="367" spans="1:17" s="3" customFormat="1" ht="12" x14ac:dyDescent="0.25">
      <c r="A367" s="206"/>
      <c r="B367" s="206"/>
      <c r="C367" s="206"/>
      <c r="D367" s="209"/>
      <c r="E367" s="209"/>
      <c r="F367" s="209"/>
      <c r="G367" s="211"/>
      <c r="H367" s="184" t="s">
        <v>53</v>
      </c>
      <c r="I367" s="184"/>
      <c r="J367" s="5" t="s">
        <v>47</v>
      </c>
      <c r="K367" s="5"/>
      <c r="L367" s="5"/>
      <c r="M367" s="69"/>
      <c r="N367" s="12"/>
      <c r="O367" s="61"/>
      <c r="P367" s="206"/>
      <c r="Q367" s="206"/>
    </row>
    <row r="368" spans="1:17" s="3" customFormat="1" ht="22.2" customHeight="1" x14ac:dyDescent="0.25">
      <c r="A368" s="206"/>
      <c r="B368" s="206"/>
      <c r="C368" s="206"/>
      <c r="D368" s="209"/>
      <c r="E368" s="209"/>
      <c r="F368" s="209"/>
      <c r="G368" s="211"/>
      <c r="H368" s="184" t="s">
        <v>69</v>
      </c>
      <c r="I368" s="184"/>
      <c r="J368" s="5"/>
      <c r="K368" s="5"/>
      <c r="L368" s="5"/>
      <c r="M368" s="69"/>
      <c r="N368" s="12"/>
      <c r="O368" s="61"/>
      <c r="P368" s="206"/>
      <c r="Q368" s="206"/>
    </row>
    <row r="369" spans="1:17" s="3" customFormat="1" ht="12" x14ac:dyDescent="0.25">
      <c r="A369" s="206"/>
      <c r="B369" s="206"/>
      <c r="C369" s="206"/>
      <c r="D369" s="209"/>
      <c r="E369" s="209"/>
      <c r="F369" s="209"/>
      <c r="G369" s="211"/>
      <c r="H369" s="184" t="s">
        <v>55</v>
      </c>
      <c r="I369" s="184"/>
      <c r="J369" s="5" t="s">
        <v>47</v>
      </c>
      <c r="K369" s="5">
        <v>28</v>
      </c>
      <c r="L369" s="5">
        <v>28</v>
      </c>
      <c r="M369" s="69">
        <f t="shared" si="62"/>
        <v>1.4</v>
      </c>
      <c r="N369" s="12">
        <f>L369/K369*100</f>
        <v>100</v>
      </c>
      <c r="O369" s="61"/>
      <c r="P369" s="206"/>
      <c r="Q369" s="206"/>
    </row>
    <row r="370" spans="1:17" s="3" customFormat="1" ht="12" x14ac:dyDescent="0.25">
      <c r="A370" s="206"/>
      <c r="B370" s="206"/>
      <c r="C370" s="206"/>
      <c r="D370" s="209"/>
      <c r="E370" s="209"/>
      <c r="F370" s="209"/>
      <c r="G370" s="211"/>
      <c r="H370" s="184" t="s">
        <v>56</v>
      </c>
      <c r="I370" s="184"/>
      <c r="J370" s="5" t="s">
        <v>47</v>
      </c>
      <c r="K370" s="5">
        <v>72</v>
      </c>
      <c r="L370" s="5">
        <v>72</v>
      </c>
      <c r="M370" s="69">
        <f t="shared" si="62"/>
        <v>3.6</v>
      </c>
      <c r="N370" s="12">
        <f>L370/K370*100</f>
        <v>100</v>
      </c>
      <c r="O370" s="61"/>
      <c r="P370" s="206"/>
      <c r="Q370" s="206"/>
    </row>
    <row r="371" spans="1:17" s="3" customFormat="1" ht="12" x14ac:dyDescent="0.25">
      <c r="A371" s="206"/>
      <c r="B371" s="206"/>
      <c r="C371" s="206"/>
      <c r="D371" s="209"/>
      <c r="E371" s="209"/>
      <c r="F371" s="209"/>
      <c r="G371" s="211"/>
      <c r="H371" s="184" t="s">
        <v>53</v>
      </c>
      <c r="I371" s="184"/>
      <c r="J371" s="5" t="s">
        <v>47</v>
      </c>
      <c r="K371" s="5"/>
      <c r="L371" s="5"/>
      <c r="M371" s="69"/>
      <c r="N371" s="12"/>
      <c r="O371" s="61"/>
      <c r="P371" s="206"/>
      <c r="Q371" s="206"/>
    </row>
    <row r="372" spans="1:17" s="3" customFormat="1" ht="34.5" customHeight="1" x14ac:dyDescent="0.25">
      <c r="A372" s="206"/>
      <c r="B372" s="206"/>
      <c r="C372" s="206"/>
      <c r="D372" s="209"/>
      <c r="E372" s="209"/>
      <c r="F372" s="209"/>
      <c r="G372" s="211"/>
      <c r="H372" s="184" t="s">
        <v>57</v>
      </c>
      <c r="I372" s="184"/>
      <c r="J372" s="5" t="s">
        <v>47</v>
      </c>
      <c r="K372" s="5">
        <v>99</v>
      </c>
      <c r="L372" s="5">
        <v>99</v>
      </c>
      <c r="M372" s="69">
        <f t="shared" si="62"/>
        <v>4.95</v>
      </c>
      <c r="N372" s="12">
        <f>L372/K372*100</f>
        <v>100</v>
      </c>
      <c r="O372" s="61"/>
      <c r="P372" s="206"/>
      <c r="Q372" s="206"/>
    </row>
    <row r="373" spans="1:17" s="3" customFormat="1" ht="15" customHeight="1" x14ac:dyDescent="0.25">
      <c r="A373" s="207"/>
      <c r="B373" s="207"/>
      <c r="C373" s="207"/>
      <c r="D373" s="209"/>
      <c r="E373" s="209"/>
      <c r="F373" s="209"/>
      <c r="G373" s="211"/>
      <c r="H373" s="248" t="s">
        <v>105</v>
      </c>
      <c r="I373" s="249"/>
      <c r="J373" s="249"/>
      <c r="K373" s="249"/>
      <c r="L373" s="249"/>
      <c r="M373" s="249"/>
      <c r="N373" s="249"/>
      <c r="O373" s="249"/>
      <c r="P373" s="249"/>
      <c r="Q373" s="249"/>
    </row>
    <row r="374" spans="1:17" s="3" customFormat="1" ht="15" customHeight="1" x14ac:dyDescent="0.25">
      <c r="A374" s="207"/>
      <c r="B374" s="207"/>
      <c r="C374" s="207"/>
      <c r="D374" s="209"/>
      <c r="E374" s="209"/>
      <c r="F374" s="209"/>
      <c r="G374" s="211"/>
      <c r="H374" s="184" t="s">
        <v>71</v>
      </c>
      <c r="I374" s="184"/>
      <c r="J374" s="5"/>
      <c r="K374" s="5"/>
      <c r="L374" s="5"/>
      <c r="M374" s="18"/>
      <c r="N374" s="12"/>
      <c r="O374" s="61"/>
      <c r="P374" s="206" t="s">
        <v>43</v>
      </c>
      <c r="Q374" s="206"/>
    </row>
    <row r="375" spans="1:17" s="3" customFormat="1" ht="63.75" customHeight="1" x14ac:dyDescent="0.25">
      <c r="A375" s="207"/>
      <c r="B375" s="207"/>
      <c r="C375" s="207"/>
      <c r="D375" s="209"/>
      <c r="E375" s="209"/>
      <c r="F375" s="209"/>
      <c r="G375" s="211"/>
      <c r="H375" s="184" t="s">
        <v>72</v>
      </c>
      <c r="I375" s="184"/>
      <c r="J375" s="5" t="s">
        <v>42</v>
      </c>
      <c r="K375" s="5">
        <v>27</v>
      </c>
      <c r="L375" s="5">
        <v>24</v>
      </c>
      <c r="M375" s="69">
        <f>K375*5/100</f>
        <v>1.35</v>
      </c>
      <c r="N375" s="12">
        <v>94</v>
      </c>
      <c r="O375" s="68" t="s">
        <v>221</v>
      </c>
      <c r="P375" s="206"/>
      <c r="Q375" s="206"/>
    </row>
    <row r="376" spans="1:17" s="3" customFormat="1" ht="15" customHeight="1" x14ac:dyDescent="0.25">
      <c r="A376" s="207"/>
      <c r="B376" s="207"/>
      <c r="C376" s="207"/>
      <c r="D376" s="209"/>
      <c r="E376" s="209"/>
      <c r="F376" s="209"/>
      <c r="G376" s="211"/>
      <c r="H376" s="184" t="s">
        <v>73</v>
      </c>
      <c r="I376" s="184"/>
      <c r="J376" s="5" t="s">
        <v>42</v>
      </c>
      <c r="K376" s="5">
        <v>21</v>
      </c>
      <c r="L376" s="5">
        <v>21</v>
      </c>
      <c r="M376" s="69">
        <f t="shared" ref="M376:M382" si="63">K376*5/100</f>
        <v>1.05</v>
      </c>
      <c r="N376" s="12">
        <f t="shared" ref="N376:N382" si="64">L376/K376*100</f>
        <v>100</v>
      </c>
      <c r="O376" s="61"/>
      <c r="P376" s="206"/>
      <c r="Q376" s="206"/>
    </row>
    <row r="377" spans="1:17" s="3" customFormat="1" ht="32.4" customHeight="1" x14ac:dyDescent="0.25">
      <c r="A377" s="207"/>
      <c r="B377" s="207"/>
      <c r="C377" s="207"/>
      <c r="D377" s="209"/>
      <c r="E377" s="209"/>
      <c r="F377" s="209"/>
      <c r="G377" s="211"/>
      <c r="H377" s="184" t="s">
        <v>46</v>
      </c>
      <c r="I377" s="184"/>
      <c r="J377" s="5" t="s">
        <v>47</v>
      </c>
      <c r="K377" s="5">
        <v>100</v>
      </c>
      <c r="L377" s="5">
        <v>100</v>
      </c>
      <c r="M377" s="69">
        <f t="shared" si="63"/>
        <v>5</v>
      </c>
      <c r="N377" s="12">
        <f t="shared" si="64"/>
        <v>100</v>
      </c>
      <c r="O377" s="61"/>
      <c r="P377" s="206"/>
      <c r="Q377" s="206"/>
    </row>
    <row r="378" spans="1:17" s="3" customFormat="1" ht="48" customHeight="1" x14ac:dyDescent="0.25">
      <c r="A378" s="207"/>
      <c r="B378" s="207"/>
      <c r="C378" s="207"/>
      <c r="D378" s="209"/>
      <c r="E378" s="209"/>
      <c r="F378" s="209"/>
      <c r="G378" s="211"/>
      <c r="H378" s="184" t="s">
        <v>48</v>
      </c>
      <c r="I378" s="184"/>
      <c r="J378" s="5" t="s">
        <v>47</v>
      </c>
      <c r="K378" s="5">
        <v>100</v>
      </c>
      <c r="L378" s="5">
        <v>100</v>
      </c>
      <c r="M378" s="69">
        <f t="shared" si="63"/>
        <v>5</v>
      </c>
      <c r="N378" s="12">
        <f t="shared" si="64"/>
        <v>100</v>
      </c>
      <c r="O378" s="61"/>
      <c r="P378" s="206"/>
      <c r="Q378" s="206"/>
    </row>
    <row r="379" spans="1:17" s="3" customFormat="1" ht="38.4" customHeight="1" x14ac:dyDescent="0.25">
      <c r="A379" s="207"/>
      <c r="B379" s="207"/>
      <c r="C379" s="207"/>
      <c r="D379" s="209"/>
      <c r="E379" s="209"/>
      <c r="F379" s="209"/>
      <c r="G379" s="211"/>
      <c r="H379" s="184" t="s">
        <v>49</v>
      </c>
      <c r="I379" s="184"/>
      <c r="J379" s="5" t="s">
        <v>47</v>
      </c>
      <c r="K379" s="5">
        <v>100</v>
      </c>
      <c r="L379" s="5">
        <v>100</v>
      </c>
      <c r="M379" s="69">
        <f t="shared" si="63"/>
        <v>5</v>
      </c>
      <c r="N379" s="12">
        <f t="shared" si="64"/>
        <v>100</v>
      </c>
      <c r="O379" s="61"/>
      <c r="P379" s="206"/>
      <c r="Q379" s="206"/>
    </row>
    <row r="380" spans="1:17" s="3" customFormat="1" ht="50.4" customHeight="1" x14ac:dyDescent="0.25">
      <c r="A380" s="207"/>
      <c r="B380" s="207"/>
      <c r="C380" s="207"/>
      <c r="D380" s="209"/>
      <c r="E380" s="209"/>
      <c r="F380" s="209"/>
      <c r="G380" s="211"/>
      <c r="H380" s="184" t="s">
        <v>74</v>
      </c>
      <c r="I380" s="184"/>
      <c r="J380" s="5" t="s">
        <v>64</v>
      </c>
      <c r="K380" s="5">
        <v>4600</v>
      </c>
      <c r="L380" s="5">
        <v>4541</v>
      </c>
      <c r="M380" s="69">
        <f t="shared" si="63"/>
        <v>230</v>
      </c>
      <c r="N380" s="12">
        <v>100</v>
      </c>
      <c r="O380" s="61"/>
      <c r="P380" s="206"/>
      <c r="Q380" s="206"/>
    </row>
    <row r="381" spans="1:17" s="3" customFormat="1" ht="37.200000000000003" customHeight="1" x14ac:dyDescent="0.25">
      <c r="A381" s="207"/>
      <c r="B381" s="207"/>
      <c r="C381" s="207"/>
      <c r="D381" s="209"/>
      <c r="E381" s="209"/>
      <c r="F381" s="209"/>
      <c r="G381" s="211"/>
      <c r="H381" s="184" t="s">
        <v>75</v>
      </c>
      <c r="I381" s="184"/>
      <c r="J381" s="5" t="s">
        <v>64</v>
      </c>
      <c r="K381" s="5">
        <v>12</v>
      </c>
      <c r="L381" s="5">
        <v>10</v>
      </c>
      <c r="M381" s="69"/>
      <c r="N381" s="12"/>
      <c r="O381" s="61"/>
      <c r="P381" s="206"/>
      <c r="Q381" s="206"/>
    </row>
    <row r="382" spans="1:17" s="3" customFormat="1" ht="48" customHeight="1" x14ac:dyDescent="0.25">
      <c r="A382" s="207"/>
      <c r="B382" s="207"/>
      <c r="C382" s="207"/>
      <c r="D382" s="209"/>
      <c r="E382" s="209"/>
      <c r="F382" s="209"/>
      <c r="G382" s="211"/>
      <c r="H382" s="184" t="s">
        <v>76</v>
      </c>
      <c r="I382" s="184"/>
      <c r="J382" s="5" t="s">
        <v>47</v>
      </c>
      <c r="K382" s="5">
        <v>90</v>
      </c>
      <c r="L382" s="5">
        <v>90</v>
      </c>
      <c r="M382" s="69">
        <f t="shared" si="63"/>
        <v>4.5</v>
      </c>
      <c r="N382" s="12">
        <f t="shared" si="64"/>
        <v>100</v>
      </c>
      <c r="O382" s="61"/>
      <c r="P382" s="206"/>
      <c r="Q382" s="206"/>
    </row>
    <row r="383" spans="1:17" s="3" customFormat="1" ht="15" customHeight="1" x14ac:dyDescent="0.3">
      <c r="A383" s="207"/>
      <c r="B383" s="207"/>
      <c r="C383" s="207"/>
      <c r="D383" s="209"/>
      <c r="E383" s="209"/>
      <c r="F383" s="209"/>
      <c r="G383" s="211"/>
      <c r="H383" s="215" t="s">
        <v>107</v>
      </c>
      <c r="I383" s="216"/>
      <c r="J383" s="216"/>
      <c r="K383" s="216"/>
      <c r="L383" s="216"/>
      <c r="M383" s="216"/>
      <c r="N383" s="216"/>
      <c r="O383" s="216"/>
      <c r="P383" s="216"/>
      <c r="Q383" s="216"/>
    </row>
    <row r="384" spans="1:17" s="3" customFormat="1" ht="28.95" customHeight="1" x14ac:dyDescent="0.25">
      <c r="A384" s="207"/>
      <c r="B384" s="207"/>
      <c r="C384" s="207"/>
      <c r="D384" s="209"/>
      <c r="E384" s="209"/>
      <c r="F384" s="209"/>
      <c r="G384" s="211"/>
      <c r="H384" s="184" t="s">
        <v>60</v>
      </c>
      <c r="I384" s="184"/>
      <c r="J384" s="5" t="s">
        <v>42</v>
      </c>
      <c r="K384" s="5">
        <v>88</v>
      </c>
      <c r="L384" s="5">
        <v>88</v>
      </c>
      <c r="M384" s="69">
        <f>K384*5/100</f>
        <v>4.4000000000000004</v>
      </c>
      <c r="N384" s="12">
        <f t="shared" ref="N384:N389" si="65">L384/K384*100</f>
        <v>100</v>
      </c>
      <c r="O384" s="61"/>
      <c r="P384" s="206" t="s">
        <v>43</v>
      </c>
      <c r="Q384" s="206"/>
    </row>
    <row r="385" spans="1:17" s="3" customFormat="1" ht="32.4" customHeight="1" x14ac:dyDescent="0.25">
      <c r="A385" s="207"/>
      <c r="B385" s="207"/>
      <c r="C385" s="207"/>
      <c r="D385" s="209"/>
      <c r="E385" s="209"/>
      <c r="F385" s="209"/>
      <c r="G385" s="211"/>
      <c r="H385" s="184" t="s">
        <v>61</v>
      </c>
      <c r="I385" s="184"/>
      <c r="J385" s="5" t="s">
        <v>47</v>
      </c>
      <c r="K385" s="5">
        <v>100</v>
      </c>
      <c r="L385" s="5">
        <v>100</v>
      </c>
      <c r="M385" s="69">
        <f t="shared" ref="M385:M389" si="66">K385*5/100</f>
        <v>5</v>
      </c>
      <c r="N385" s="12">
        <f t="shared" si="65"/>
        <v>100</v>
      </c>
      <c r="O385" s="61"/>
      <c r="P385" s="206"/>
      <c r="Q385" s="206"/>
    </row>
    <row r="386" spans="1:17" s="3" customFormat="1" ht="48" customHeight="1" x14ac:dyDescent="0.25">
      <c r="A386" s="207"/>
      <c r="B386" s="207"/>
      <c r="C386" s="207"/>
      <c r="D386" s="209"/>
      <c r="E386" s="209"/>
      <c r="F386" s="209"/>
      <c r="G386" s="211"/>
      <c r="H386" s="184" t="s">
        <v>62</v>
      </c>
      <c r="I386" s="184"/>
      <c r="J386" s="5" t="s">
        <v>47</v>
      </c>
      <c r="K386" s="5">
        <v>33</v>
      </c>
      <c r="L386" s="5">
        <v>33</v>
      </c>
      <c r="M386" s="69">
        <f t="shared" si="66"/>
        <v>1.65</v>
      </c>
      <c r="N386" s="12">
        <f t="shared" si="65"/>
        <v>100</v>
      </c>
      <c r="O386" s="61"/>
      <c r="P386" s="206"/>
      <c r="Q386" s="206"/>
    </row>
    <row r="387" spans="1:17" s="3" customFormat="1" ht="36" customHeight="1" x14ac:dyDescent="0.25">
      <c r="A387" s="207"/>
      <c r="B387" s="207"/>
      <c r="C387" s="207"/>
      <c r="D387" s="209"/>
      <c r="E387" s="209"/>
      <c r="F387" s="209"/>
      <c r="G387" s="211"/>
      <c r="H387" s="184" t="s">
        <v>63</v>
      </c>
      <c r="I387" s="184"/>
      <c r="J387" s="5" t="s">
        <v>64</v>
      </c>
      <c r="K387" s="5">
        <v>12800</v>
      </c>
      <c r="L387" s="5">
        <v>12523</v>
      </c>
      <c r="M387" s="69">
        <f t="shared" si="66"/>
        <v>640</v>
      </c>
      <c r="N387" s="12">
        <v>100</v>
      </c>
      <c r="O387" s="61"/>
      <c r="P387" s="206"/>
      <c r="Q387" s="206"/>
    </row>
    <row r="388" spans="1:17" s="3" customFormat="1" ht="34.950000000000003" customHeight="1" x14ac:dyDescent="0.25">
      <c r="A388" s="207"/>
      <c r="B388" s="207"/>
      <c r="C388" s="207"/>
      <c r="D388" s="209"/>
      <c r="E388" s="209"/>
      <c r="F388" s="209"/>
      <c r="G388" s="211"/>
      <c r="H388" s="184" t="s">
        <v>65</v>
      </c>
      <c r="I388" s="184"/>
      <c r="J388" s="5" t="s">
        <v>64</v>
      </c>
      <c r="K388" s="5">
        <v>14</v>
      </c>
      <c r="L388" s="5">
        <v>12.6</v>
      </c>
      <c r="M388" s="69">
        <v>0</v>
      </c>
      <c r="N388" s="12">
        <v>0</v>
      </c>
      <c r="O388" s="61"/>
      <c r="P388" s="206"/>
      <c r="Q388" s="206"/>
    </row>
    <row r="389" spans="1:17" s="3" customFormat="1" ht="45" customHeight="1" x14ac:dyDescent="0.25">
      <c r="A389" s="207"/>
      <c r="B389" s="207"/>
      <c r="C389" s="207"/>
      <c r="D389" s="209"/>
      <c r="E389" s="209"/>
      <c r="F389" s="209"/>
      <c r="G389" s="211"/>
      <c r="H389" s="184" t="s">
        <v>66</v>
      </c>
      <c r="I389" s="184"/>
      <c r="J389" s="5" t="s">
        <v>47</v>
      </c>
      <c r="K389" s="5">
        <v>99</v>
      </c>
      <c r="L389" s="5">
        <v>99</v>
      </c>
      <c r="M389" s="69">
        <f t="shared" si="66"/>
        <v>4.95</v>
      </c>
      <c r="N389" s="12">
        <f t="shared" si="65"/>
        <v>100</v>
      </c>
      <c r="O389" s="61"/>
      <c r="P389" s="206"/>
      <c r="Q389" s="206"/>
    </row>
    <row r="390" spans="1:17" s="3" customFormat="1" ht="13.95" customHeight="1" x14ac:dyDescent="0.25">
      <c r="A390" s="214" t="s">
        <v>127</v>
      </c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</row>
    <row r="391" spans="1:17" s="3" customFormat="1" ht="34.950000000000003" customHeight="1" x14ac:dyDescent="0.25">
      <c r="A391" s="206" t="s">
        <v>120</v>
      </c>
      <c r="B391" s="206"/>
      <c r="C391" s="206"/>
      <c r="D391" s="217">
        <v>10590723.369999999</v>
      </c>
      <c r="E391" s="217">
        <v>10260749.050000001</v>
      </c>
      <c r="F391" s="217"/>
      <c r="G391" s="210">
        <f>E391/D391*100</f>
        <v>96.884308007376475</v>
      </c>
      <c r="H391" s="184" t="s">
        <v>41</v>
      </c>
      <c r="I391" s="184"/>
      <c r="J391" s="5" t="s">
        <v>42</v>
      </c>
      <c r="K391" s="5">
        <v>95</v>
      </c>
      <c r="L391" s="5">
        <v>94</v>
      </c>
      <c r="M391" s="69">
        <f>K391*5/100</f>
        <v>4.75</v>
      </c>
      <c r="N391" s="12">
        <v>100</v>
      </c>
      <c r="O391" s="61"/>
      <c r="P391" s="206" t="s">
        <v>43</v>
      </c>
      <c r="Q391" s="206"/>
    </row>
    <row r="392" spans="1:17" s="3" customFormat="1" ht="34.950000000000003" customHeight="1" x14ac:dyDescent="0.25">
      <c r="A392" s="206"/>
      <c r="B392" s="206"/>
      <c r="C392" s="206"/>
      <c r="D392" s="209"/>
      <c r="E392" s="218"/>
      <c r="F392" s="218"/>
      <c r="G392" s="211"/>
      <c r="H392" s="184" t="s">
        <v>44</v>
      </c>
      <c r="I392" s="184"/>
      <c r="J392" s="5" t="s">
        <v>45</v>
      </c>
      <c r="K392" s="5">
        <v>80</v>
      </c>
      <c r="L392" s="5">
        <v>80</v>
      </c>
      <c r="M392" s="69">
        <f t="shared" ref="M392:M400" si="67">K392*5/100</f>
        <v>4</v>
      </c>
      <c r="N392" s="12">
        <f t="shared" ref="N392:N400" si="68">L392/K392*100</f>
        <v>100</v>
      </c>
      <c r="O392" s="61"/>
      <c r="P392" s="206"/>
      <c r="Q392" s="206"/>
    </row>
    <row r="393" spans="1:17" s="3" customFormat="1" ht="34.950000000000003" customHeight="1" x14ac:dyDescent="0.25">
      <c r="A393" s="206"/>
      <c r="B393" s="206"/>
      <c r="C393" s="206"/>
      <c r="D393" s="209"/>
      <c r="E393" s="218"/>
      <c r="F393" s="218"/>
      <c r="G393" s="211"/>
      <c r="H393" s="184" t="s">
        <v>46</v>
      </c>
      <c r="I393" s="184"/>
      <c r="J393" s="5" t="s">
        <v>47</v>
      </c>
      <c r="K393" s="5">
        <v>100</v>
      </c>
      <c r="L393" s="5">
        <v>100</v>
      </c>
      <c r="M393" s="69">
        <f t="shared" si="67"/>
        <v>5</v>
      </c>
      <c r="N393" s="12">
        <f t="shared" si="68"/>
        <v>100</v>
      </c>
      <c r="O393" s="61"/>
      <c r="P393" s="206"/>
      <c r="Q393" s="206"/>
    </row>
    <row r="394" spans="1:17" s="3" customFormat="1" ht="34.950000000000003" customHeight="1" x14ac:dyDescent="0.25">
      <c r="A394" s="206"/>
      <c r="B394" s="206"/>
      <c r="C394" s="206"/>
      <c r="D394" s="209"/>
      <c r="E394" s="218"/>
      <c r="F394" s="218"/>
      <c r="G394" s="211"/>
      <c r="H394" s="184" t="s">
        <v>48</v>
      </c>
      <c r="I394" s="184"/>
      <c r="J394" s="5" t="s">
        <v>47</v>
      </c>
      <c r="K394" s="5">
        <v>76</v>
      </c>
      <c r="L394" s="5">
        <v>76</v>
      </c>
      <c r="M394" s="69">
        <f t="shared" si="67"/>
        <v>3.8</v>
      </c>
      <c r="N394" s="12">
        <f t="shared" si="68"/>
        <v>100</v>
      </c>
      <c r="O394" s="61"/>
      <c r="P394" s="206"/>
      <c r="Q394" s="206"/>
    </row>
    <row r="395" spans="1:17" s="3" customFormat="1" ht="34.950000000000003" customHeight="1" x14ac:dyDescent="0.25">
      <c r="A395" s="206"/>
      <c r="B395" s="206"/>
      <c r="C395" s="206"/>
      <c r="D395" s="209"/>
      <c r="E395" s="218"/>
      <c r="F395" s="218"/>
      <c r="G395" s="211"/>
      <c r="H395" s="184" t="s">
        <v>121</v>
      </c>
      <c r="I395" s="184"/>
      <c r="J395" s="5" t="s">
        <v>47</v>
      </c>
      <c r="K395" s="5">
        <v>100</v>
      </c>
      <c r="L395" s="5">
        <v>100</v>
      </c>
      <c r="M395" s="69">
        <f t="shared" si="67"/>
        <v>5</v>
      </c>
      <c r="N395" s="12">
        <f t="shared" si="68"/>
        <v>100</v>
      </c>
      <c r="O395" s="61"/>
      <c r="P395" s="206"/>
      <c r="Q395" s="206"/>
    </row>
    <row r="396" spans="1:17" s="3" customFormat="1" ht="34.950000000000003" customHeight="1" x14ac:dyDescent="0.25">
      <c r="A396" s="206"/>
      <c r="B396" s="206"/>
      <c r="C396" s="206"/>
      <c r="D396" s="209"/>
      <c r="E396" s="218"/>
      <c r="F396" s="218"/>
      <c r="G396" s="211"/>
      <c r="H396" s="184" t="s">
        <v>50</v>
      </c>
      <c r="I396" s="184"/>
      <c r="J396" s="5"/>
      <c r="K396" s="5"/>
      <c r="L396" s="5"/>
      <c r="M396" s="69"/>
      <c r="N396" s="12"/>
      <c r="O396" s="61"/>
      <c r="P396" s="206"/>
      <c r="Q396" s="206"/>
    </row>
    <row r="397" spans="1:17" s="3" customFormat="1" ht="34.950000000000003" customHeight="1" x14ac:dyDescent="0.25">
      <c r="A397" s="206"/>
      <c r="B397" s="206"/>
      <c r="C397" s="206"/>
      <c r="D397" s="209"/>
      <c r="E397" s="218"/>
      <c r="F397" s="218"/>
      <c r="G397" s="211"/>
      <c r="H397" s="184" t="s">
        <v>51</v>
      </c>
      <c r="I397" s="184"/>
      <c r="J397" s="5" t="s">
        <v>47</v>
      </c>
      <c r="K397" s="5">
        <v>56</v>
      </c>
      <c r="L397" s="5">
        <v>56</v>
      </c>
      <c r="M397" s="69">
        <f t="shared" si="67"/>
        <v>2.8</v>
      </c>
      <c r="N397" s="12">
        <f t="shared" si="68"/>
        <v>100</v>
      </c>
      <c r="O397" s="61"/>
      <c r="P397" s="206"/>
      <c r="Q397" s="206"/>
    </row>
    <row r="398" spans="1:17" s="3" customFormat="1" ht="34.950000000000003" customHeight="1" x14ac:dyDescent="0.25">
      <c r="A398" s="206"/>
      <c r="B398" s="206"/>
      <c r="C398" s="206"/>
      <c r="D398" s="209"/>
      <c r="E398" s="218"/>
      <c r="F398" s="218"/>
      <c r="G398" s="211"/>
      <c r="H398" s="184" t="s">
        <v>52</v>
      </c>
      <c r="I398" s="184"/>
      <c r="J398" s="5" t="s">
        <v>47</v>
      </c>
      <c r="K398" s="5">
        <v>44</v>
      </c>
      <c r="L398" s="5">
        <v>44</v>
      </c>
      <c r="M398" s="69">
        <f t="shared" si="67"/>
        <v>2.2000000000000002</v>
      </c>
      <c r="N398" s="12">
        <f t="shared" si="68"/>
        <v>100</v>
      </c>
      <c r="O398" s="61"/>
      <c r="P398" s="206"/>
      <c r="Q398" s="206"/>
    </row>
    <row r="399" spans="1:17" s="3" customFormat="1" ht="34.950000000000003" customHeight="1" x14ac:dyDescent="0.25">
      <c r="A399" s="206"/>
      <c r="B399" s="206"/>
      <c r="C399" s="206"/>
      <c r="D399" s="209"/>
      <c r="E399" s="218"/>
      <c r="F399" s="218"/>
      <c r="G399" s="211"/>
      <c r="H399" s="184" t="s">
        <v>53</v>
      </c>
      <c r="I399" s="184"/>
      <c r="J399" s="5" t="s">
        <v>47</v>
      </c>
      <c r="K399" s="5"/>
      <c r="L399" s="5"/>
      <c r="M399" s="69"/>
      <c r="N399" s="12"/>
      <c r="O399" s="61"/>
      <c r="P399" s="206"/>
      <c r="Q399" s="206"/>
    </row>
    <row r="400" spans="1:17" s="3" customFormat="1" ht="34.950000000000003" customHeight="1" x14ac:dyDescent="0.25">
      <c r="A400" s="206"/>
      <c r="B400" s="206"/>
      <c r="C400" s="206"/>
      <c r="D400" s="209"/>
      <c r="E400" s="218"/>
      <c r="F400" s="218"/>
      <c r="G400" s="211"/>
      <c r="H400" s="184" t="s">
        <v>122</v>
      </c>
      <c r="I400" s="184"/>
      <c r="J400" s="5" t="s">
        <v>47</v>
      </c>
      <c r="K400" s="5">
        <v>98</v>
      </c>
      <c r="L400" s="5">
        <v>98</v>
      </c>
      <c r="M400" s="69">
        <f t="shared" si="67"/>
        <v>4.9000000000000004</v>
      </c>
      <c r="N400" s="12">
        <f t="shared" si="68"/>
        <v>100</v>
      </c>
      <c r="O400" s="61"/>
      <c r="P400" s="206"/>
      <c r="Q400" s="206"/>
    </row>
    <row r="401" spans="1:17" s="3" customFormat="1" ht="13.95" customHeight="1" x14ac:dyDescent="0.25">
      <c r="A401" s="214" t="s">
        <v>128</v>
      </c>
      <c r="B401" s="214"/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</row>
    <row r="402" spans="1:17" s="3" customFormat="1" ht="34.950000000000003" customHeight="1" x14ac:dyDescent="0.25">
      <c r="A402" s="206" t="s">
        <v>130</v>
      </c>
      <c r="B402" s="206"/>
      <c r="C402" s="206"/>
      <c r="D402" s="217">
        <v>10416488.6</v>
      </c>
      <c r="E402" s="217">
        <v>9988430.4700000007</v>
      </c>
      <c r="F402" s="217"/>
      <c r="G402" s="210">
        <f>E402/D402*100</f>
        <v>95.890571703788936</v>
      </c>
      <c r="H402" s="184" t="s">
        <v>41</v>
      </c>
      <c r="I402" s="184"/>
      <c r="J402" s="5" t="s">
        <v>42</v>
      </c>
      <c r="K402" s="5">
        <v>50</v>
      </c>
      <c r="L402" s="5">
        <v>50</v>
      </c>
      <c r="M402" s="69">
        <f>K402*5/100</f>
        <v>2.5</v>
      </c>
      <c r="N402" s="12">
        <f>L402/K402*100</f>
        <v>100</v>
      </c>
      <c r="O402" s="61"/>
      <c r="P402" s="206" t="s">
        <v>43</v>
      </c>
      <c r="Q402" s="206"/>
    </row>
    <row r="403" spans="1:17" s="3" customFormat="1" ht="34.950000000000003" customHeight="1" x14ac:dyDescent="0.25">
      <c r="A403" s="206"/>
      <c r="B403" s="206"/>
      <c r="C403" s="206"/>
      <c r="D403" s="209"/>
      <c r="E403" s="218"/>
      <c r="F403" s="218"/>
      <c r="G403" s="211"/>
      <c r="H403" s="184" t="s">
        <v>44</v>
      </c>
      <c r="I403" s="184"/>
      <c r="J403" s="5" t="s">
        <v>45</v>
      </c>
      <c r="K403" s="5">
        <v>35</v>
      </c>
      <c r="L403" s="5">
        <v>35</v>
      </c>
      <c r="M403" s="69">
        <f t="shared" ref="M403:M411" si="69">K403*5/100</f>
        <v>1.75</v>
      </c>
      <c r="N403" s="12">
        <f>L403/K403*100</f>
        <v>100</v>
      </c>
      <c r="O403" s="61"/>
      <c r="P403" s="206"/>
      <c r="Q403" s="206"/>
    </row>
    <row r="404" spans="1:17" s="3" customFormat="1" ht="34.950000000000003" customHeight="1" x14ac:dyDescent="0.25">
      <c r="A404" s="206"/>
      <c r="B404" s="206"/>
      <c r="C404" s="206"/>
      <c r="D404" s="209"/>
      <c r="E404" s="218"/>
      <c r="F404" s="218"/>
      <c r="G404" s="211"/>
      <c r="H404" s="184" t="s">
        <v>46</v>
      </c>
      <c r="I404" s="184"/>
      <c r="J404" s="5" t="s">
        <v>47</v>
      </c>
      <c r="K404" s="5">
        <v>100</v>
      </c>
      <c r="L404" s="5">
        <v>100</v>
      </c>
      <c r="M404" s="69">
        <f t="shared" si="69"/>
        <v>5</v>
      </c>
      <c r="N404" s="12">
        <f>L404/K404*100</f>
        <v>100</v>
      </c>
      <c r="O404" s="61"/>
      <c r="P404" s="206"/>
      <c r="Q404" s="206"/>
    </row>
    <row r="405" spans="1:17" s="3" customFormat="1" ht="34.950000000000003" customHeight="1" x14ac:dyDescent="0.25">
      <c r="A405" s="206"/>
      <c r="B405" s="206"/>
      <c r="C405" s="206"/>
      <c r="D405" s="209"/>
      <c r="E405" s="218"/>
      <c r="F405" s="218"/>
      <c r="G405" s="211"/>
      <c r="H405" s="184" t="s">
        <v>48</v>
      </c>
      <c r="I405" s="184"/>
      <c r="J405" s="5" t="s">
        <v>47</v>
      </c>
      <c r="K405" s="5">
        <v>87</v>
      </c>
      <c r="L405" s="5">
        <v>87</v>
      </c>
      <c r="M405" s="69">
        <f t="shared" si="69"/>
        <v>4.3499999999999996</v>
      </c>
      <c r="N405" s="12">
        <f>L405/K405*100</f>
        <v>100</v>
      </c>
      <c r="O405" s="61"/>
      <c r="P405" s="206"/>
      <c r="Q405" s="206"/>
    </row>
    <row r="406" spans="1:17" s="3" customFormat="1" ht="34.950000000000003" customHeight="1" x14ac:dyDescent="0.25">
      <c r="A406" s="206"/>
      <c r="B406" s="206"/>
      <c r="C406" s="206"/>
      <c r="D406" s="209"/>
      <c r="E406" s="218"/>
      <c r="F406" s="218"/>
      <c r="G406" s="211"/>
      <c r="H406" s="184" t="s">
        <v>49</v>
      </c>
      <c r="I406" s="184"/>
      <c r="J406" s="5" t="s">
        <v>47</v>
      </c>
      <c r="K406" s="5">
        <v>100</v>
      </c>
      <c r="L406" s="5">
        <v>100</v>
      </c>
      <c r="M406" s="69">
        <f t="shared" si="69"/>
        <v>5</v>
      </c>
      <c r="N406" s="12">
        <f>L406/K406*100</f>
        <v>100</v>
      </c>
      <c r="O406" s="61"/>
      <c r="P406" s="206"/>
      <c r="Q406" s="206"/>
    </row>
    <row r="407" spans="1:17" s="3" customFormat="1" ht="34.950000000000003" customHeight="1" x14ac:dyDescent="0.25">
      <c r="A407" s="206"/>
      <c r="B407" s="206"/>
      <c r="C407" s="206"/>
      <c r="D407" s="209"/>
      <c r="E407" s="218"/>
      <c r="F407" s="218"/>
      <c r="G407" s="211"/>
      <c r="H407" s="184" t="s">
        <v>50</v>
      </c>
      <c r="I407" s="184"/>
      <c r="J407" s="5"/>
      <c r="K407" s="5"/>
      <c r="L407" s="5"/>
      <c r="M407" s="69"/>
      <c r="N407" s="12"/>
      <c r="O407" s="61"/>
      <c r="P407" s="206"/>
      <c r="Q407" s="206"/>
    </row>
    <row r="408" spans="1:17" s="3" customFormat="1" ht="34.950000000000003" customHeight="1" x14ac:dyDescent="0.25">
      <c r="A408" s="206"/>
      <c r="B408" s="206"/>
      <c r="C408" s="206"/>
      <c r="D408" s="209"/>
      <c r="E408" s="218"/>
      <c r="F408" s="218"/>
      <c r="G408" s="211"/>
      <c r="H408" s="184" t="s">
        <v>51</v>
      </c>
      <c r="I408" s="184"/>
      <c r="J408" s="5" t="s">
        <v>47</v>
      </c>
      <c r="K408" s="5">
        <v>33</v>
      </c>
      <c r="L408" s="5">
        <v>33</v>
      </c>
      <c r="M408" s="69">
        <f t="shared" si="69"/>
        <v>1.65</v>
      </c>
      <c r="N408" s="12">
        <f>L408/K408*100</f>
        <v>100</v>
      </c>
      <c r="O408" s="61"/>
      <c r="P408" s="206"/>
      <c r="Q408" s="206"/>
    </row>
    <row r="409" spans="1:17" s="3" customFormat="1" ht="34.950000000000003" customHeight="1" x14ac:dyDescent="0.25">
      <c r="A409" s="206"/>
      <c r="B409" s="206"/>
      <c r="C409" s="206"/>
      <c r="D409" s="209"/>
      <c r="E409" s="218"/>
      <c r="F409" s="218"/>
      <c r="G409" s="211"/>
      <c r="H409" s="184" t="s">
        <v>52</v>
      </c>
      <c r="I409" s="184"/>
      <c r="J409" s="5" t="s">
        <v>47</v>
      </c>
      <c r="K409" s="5">
        <v>67</v>
      </c>
      <c r="L409" s="5">
        <v>67</v>
      </c>
      <c r="M409" s="69">
        <f t="shared" si="69"/>
        <v>3.35</v>
      </c>
      <c r="N409" s="12">
        <f>L409/K409*100</f>
        <v>100</v>
      </c>
      <c r="O409" s="61"/>
      <c r="P409" s="206"/>
      <c r="Q409" s="206"/>
    </row>
    <row r="410" spans="1:17" s="3" customFormat="1" ht="34.950000000000003" customHeight="1" x14ac:dyDescent="0.25">
      <c r="A410" s="206"/>
      <c r="B410" s="206"/>
      <c r="C410" s="206"/>
      <c r="D410" s="209"/>
      <c r="E410" s="218"/>
      <c r="F410" s="218"/>
      <c r="G410" s="211"/>
      <c r="H410" s="184" t="s">
        <v>53</v>
      </c>
      <c r="I410" s="184"/>
      <c r="J410" s="5" t="s">
        <v>47</v>
      </c>
      <c r="K410" s="5"/>
      <c r="L410" s="5"/>
      <c r="M410" s="69"/>
      <c r="N410" s="12"/>
      <c r="O410" s="61"/>
      <c r="P410" s="206"/>
      <c r="Q410" s="206"/>
    </row>
    <row r="411" spans="1:17" s="3" customFormat="1" ht="34.950000000000003" customHeight="1" x14ac:dyDescent="0.25">
      <c r="A411" s="206"/>
      <c r="B411" s="206"/>
      <c r="C411" s="206"/>
      <c r="D411" s="209"/>
      <c r="E411" s="218"/>
      <c r="F411" s="218"/>
      <c r="G411" s="211"/>
      <c r="H411" s="184" t="s">
        <v>122</v>
      </c>
      <c r="I411" s="184"/>
      <c r="J411" s="5" t="s">
        <v>47</v>
      </c>
      <c r="K411" s="5">
        <v>95</v>
      </c>
      <c r="L411" s="5">
        <v>95</v>
      </c>
      <c r="M411" s="69">
        <f t="shared" si="69"/>
        <v>4.75</v>
      </c>
      <c r="N411" s="12">
        <f>L411/K411*100</f>
        <v>100</v>
      </c>
      <c r="O411" s="61"/>
      <c r="P411" s="206"/>
      <c r="Q411" s="206"/>
    </row>
    <row r="412" spans="1:17" s="3" customFormat="1" ht="13.95" customHeight="1" x14ac:dyDescent="0.25">
      <c r="A412" s="250"/>
      <c r="B412" s="250"/>
      <c r="C412" s="250"/>
      <c r="D412" s="209"/>
      <c r="E412" s="218"/>
      <c r="F412" s="218"/>
      <c r="G412" s="211"/>
      <c r="H412" s="248" t="s">
        <v>129</v>
      </c>
      <c r="I412" s="249"/>
      <c r="J412" s="249"/>
      <c r="K412" s="249"/>
      <c r="L412" s="249"/>
      <c r="M412" s="249"/>
      <c r="N412" s="249"/>
      <c r="O412" s="249"/>
      <c r="P412" s="249"/>
      <c r="Q412" s="249"/>
    </row>
    <row r="413" spans="1:17" s="3" customFormat="1" ht="34.950000000000003" customHeight="1" x14ac:dyDescent="0.25">
      <c r="A413" s="250"/>
      <c r="B413" s="250"/>
      <c r="C413" s="250"/>
      <c r="D413" s="209"/>
      <c r="E413" s="218"/>
      <c r="F413" s="218"/>
      <c r="G413" s="211"/>
      <c r="H413" s="184" t="s">
        <v>123</v>
      </c>
      <c r="I413" s="184"/>
      <c r="J413" s="5" t="s">
        <v>42</v>
      </c>
      <c r="K413" s="5">
        <v>41</v>
      </c>
      <c r="L413" s="5">
        <v>40</v>
      </c>
      <c r="M413" s="69">
        <f>K413*5/100</f>
        <v>2.0499999999999998</v>
      </c>
      <c r="N413" s="12">
        <v>100</v>
      </c>
      <c r="O413" s="61"/>
      <c r="P413" s="206" t="s">
        <v>43</v>
      </c>
      <c r="Q413" s="206"/>
    </row>
    <row r="414" spans="1:17" s="3" customFormat="1" ht="34.950000000000003" customHeight="1" x14ac:dyDescent="0.25">
      <c r="A414" s="250"/>
      <c r="B414" s="250"/>
      <c r="C414" s="250"/>
      <c r="D414" s="209"/>
      <c r="E414" s="218"/>
      <c r="F414" s="218"/>
      <c r="G414" s="211"/>
      <c r="H414" s="184" t="s">
        <v>124</v>
      </c>
      <c r="I414" s="184"/>
      <c r="J414" s="5" t="s">
        <v>47</v>
      </c>
      <c r="K414" s="5">
        <v>83</v>
      </c>
      <c r="L414" s="5">
        <v>83</v>
      </c>
      <c r="M414" s="69">
        <f t="shared" ref="M414:M417" si="70">K414*5/100</f>
        <v>4.1500000000000004</v>
      </c>
      <c r="N414" s="12">
        <f t="shared" ref="N414:N417" si="71">L414/K414*100</f>
        <v>100</v>
      </c>
      <c r="O414" s="61"/>
      <c r="P414" s="206"/>
      <c r="Q414" s="206"/>
    </row>
    <row r="415" spans="1:17" s="3" customFormat="1" ht="34.950000000000003" customHeight="1" x14ac:dyDescent="0.25">
      <c r="A415" s="250"/>
      <c r="B415" s="250"/>
      <c r="C415" s="250"/>
      <c r="D415" s="209"/>
      <c r="E415" s="218"/>
      <c r="F415" s="218"/>
      <c r="G415" s="211"/>
      <c r="H415" s="184" t="s">
        <v>46</v>
      </c>
      <c r="I415" s="184"/>
      <c r="J415" s="5" t="s">
        <v>47</v>
      </c>
      <c r="K415" s="5">
        <v>100</v>
      </c>
      <c r="L415" s="5">
        <v>100</v>
      </c>
      <c r="M415" s="69">
        <f t="shared" si="70"/>
        <v>5</v>
      </c>
      <c r="N415" s="12">
        <f t="shared" si="71"/>
        <v>100</v>
      </c>
      <c r="O415" s="61"/>
      <c r="P415" s="206"/>
      <c r="Q415" s="206"/>
    </row>
    <row r="416" spans="1:17" s="3" customFormat="1" ht="34.950000000000003" customHeight="1" x14ac:dyDescent="0.25">
      <c r="A416" s="250"/>
      <c r="B416" s="250"/>
      <c r="C416" s="250"/>
      <c r="D416" s="209"/>
      <c r="E416" s="218"/>
      <c r="F416" s="218"/>
      <c r="G416" s="211"/>
      <c r="H416" s="184" t="s">
        <v>48</v>
      </c>
      <c r="I416" s="184"/>
      <c r="J416" s="5" t="s">
        <v>47</v>
      </c>
      <c r="K416" s="5">
        <v>50</v>
      </c>
      <c r="L416" s="5">
        <v>50</v>
      </c>
      <c r="M416" s="69">
        <f t="shared" si="70"/>
        <v>2.5</v>
      </c>
      <c r="N416" s="12">
        <f t="shared" si="71"/>
        <v>100</v>
      </c>
      <c r="O416" s="61"/>
      <c r="P416" s="206"/>
      <c r="Q416" s="206"/>
    </row>
    <row r="417" spans="1:17" s="3" customFormat="1" ht="34.950000000000003" customHeight="1" x14ac:dyDescent="0.25">
      <c r="A417" s="250"/>
      <c r="B417" s="250"/>
      <c r="C417" s="250"/>
      <c r="D417" s="209"/>
      <c r="E417" s="218"/>
      <c r="F417" s="218"/>
      <c r="G417" s="211"/>
      <c r="H417" s="184" t="s">
        <v>125</v>
      </c>
      <c r="I417" s="184"/>
      <c r="J417" s="5" t="s">
        <v>64</v>
      </c>
      <c r="K417" s="5">
        <v>6364</v>
      </c>
      <c r="L417" s="5">
        <v>6467</v>
      </c>
      <c r="M417" s="69">
        <f t="shared" si="70"/>
        <v>318.2</v>
      </c>
      <c r="N417" s="12">
        <f t="shared" si="71"/>
        <v>101.61847894406033</v>
      </c>
      <c r="O417" s="61" t="s">
        <v>223</v>
      </c>
      <c r="P417" s="206"/>
      <c r="Q417" s="206"/>
    </row>
    <row r="418" spans="1:17" s="3" customFormat="1" ht="34.950000000000003" customHeight="1" x14ac:dyDescent="0.25">
      <c r="A418" s="250"/>
      <c r="B418" s="250"/>
      <c r="C418" s="250"/>
      <c r="D418" s="209"/>
      <c r="E418" s="218"/>
      <c r="F418" s="218"/>
      <c r="G418" s="211"/>
      <c r="H418" s="184" t="s">
        <v>126</v>
      </c>
      <c r="I418" s="184"/>
      <c r="J418" s="5" t="s">
        <v>64</v>
      </c>
      <c r="K418" s="5">
        <v>5</v>
      </c>
      <c r="L418" s="5">
        <v>9</v>
      </c>
      <c r="M418" s="69"/>
      <c r="N418" s="12"/>
      <c r="O418" s="61"/>
      <c r="P418" s="206"/>
      <c r="Q418" s="206"/>
    </row>
    <row r="419" spans="1:17" s="3" customFormat="1" ht="13.95" customHeight="1" x14ac:dyDescent="0.25">
      <c r="A419" s="219" t="s">
        <v>131</v>
      </c>
      <c r="B419" s="219"/>
      <c r="C419" s="219"/>
      <c r="D419" s="219"/>
      <c r="E419" s="219"/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</row>
    <row r="420" spans="1:17" s="3" customFormat="1" ht="34.950000000000003" customHeight="1" x14ac:dyDescent="0.25">
      <c r="A420" s="206" t="s">
        <v>78</v>
      </c>
      <c r="B420" s="206"/>
      <c r="C420" s="206"/>
      <c r="D420" s="217">
        <v>2277951.58</v>
      </c>
      <c r="E420" s="217">
        <v>2163714.9</v>
      </c>
      <c r="F420" s="217"/>
      <c r="G420" s="210">
        <f>E420/D420*100</f>
        <v>94.985113774894188</v>
      </c>
      <c r="H420" s="184" t="s">
        <v>41</v>
      </c>
      <c r="I420" s="184"/>
      <c r="J420" s="5" t="s">
        <v>42</v>
      </c>
      <c r="K420" s="5">
        <v>22</v>
      </c>
      <c r="L420" s="5">
        <v>22</v>
      </c>
      <c r="M420" s="69">
        <f>K420*5/100</f>
        <v>1.1000000000000001</v>
      </c>
      <c r="N420" s="12">
        <f t="shared" ref="N420:N425" si="72">L420/K420*100</f>
        <v>100</v>
      </c>
      <c r="O420" s="61"/>
      <c r="P420" s="206" t="s">
        <v>43</v>
      </c>
      <c r="Q420" s="206"/>
    </row>
    <row r="421" spans="1:17" s="3" customFormat="1" ht="34.950000000000003" customHeight="1" x14ac:dyDescent="0.25">
      <c r="A421" s="206"/>
      <c r="B421" s="206"/>
      <c r="C421" s="206"/>
      <c r="D421" s="209"/>
      <c r="E421" s="218"/>
      <c r="F421" s="218"/>
      <c r="G421" s="211"/>
      <c r="H421" s="184" t="s">
        <v>61</v>
      </c>
      <c r="I421" s="184"/>
      <c r="J421" s="5" t="s">
        <v>47</v>
      </c>
      <c r="K421" s="5">
        <v>100</v>
      </c>
      <c r="L421" s="5">
        <v>100</v>
      </c>
      <c r="M421" s="69">
        <f t="shared" ref="M421:M425" si="73">K421*5/100</f>
        <v>5</v>
      </c>
      <c r="N421" s="12">
        <f t="shared" si="72"/>
        <v>100</v>
      </c>
      <c r="O421" s="61"/>
      <c r="P421" s="206"/>
      <c r="Q421" s="206"/>
    </row>
    <row r="422" spans="1:17" s="3" customFormat="1" ht="34.950000000000003" customHeight="1" x14ac:dyDescent="0.25">
      <c r="A422" s="206"/>
      <c r="B422" s="206"/>
      <c r="C422" s="206"/>
      <c r="D422" s="209"/>
      <c r="E422" s="218"/>
      <c r="F422" s="218"/>
      <c r="G422" s="211"/>
      <c r="H422" s="184" t="s">
        <v>62</v>
      </c>
      <c r="I422" s="184"/>
      <c r="J422" s="5" t="s">
        <v>47</v>
      </c>
      <c r="K422" s="5">
        <v>25</v>
      </c>
      <c r="L422" s="5">
        <v>25</v>
      </c>
      <c r="M422" s="69">
        <f t="shared" si="73"/>
        <v>1.25</v>
      </c>
      <c r="N422" s="12">
        <f t="shared" si="72"/>
        <v>100</v>
      </c>
      <c r="O422" s="61"/>
      <c r="P422" s="206"/>
      <c r="Q422" s="206"/>
    </row>
    <row r="423" spans="1:17" s="3" customFormat="1" ht="34.950000000000003" customHeight="1" x14ac:dyDescent="0.25">
      <c r="A423" s="206"/>
      <c r="B423" s="206"/>
      <c r="C423" s="206"/>
      <c r="D423" s="209"/>
      <c r="E423" s="218"/>
      <c r="F423" s="218"/>
      <c r="G423" s="211"/>
      <c r="H423" s="184" t="s">
        <v>79</v>
      </c>
      <c r="I423" s="184"/>
      <c r="J423" s="5" t="s">
        <v>47</v>
      </c>
      <c r="K423" s="5">
        <v>100</v>
      </c>
      <c r="L423" s="5">
        <v>100</v>
      </c>
      <c r="M423" s="69">
        <f t="shared" si="73"/>
        <v>5</v>
      </c>
      <c r="N423" s="12">
        <f t="shared" si="72"/>
        <v>100</v>
      </c>
      <c r="O423" s="61"/>
      <c r="P423" s="206"/>
      <c r="Q423" s="206"/>
    </row>
    <row r="424" spans="1:17" s="3" customFormat="1" ht="34.950000000000003" customHeight="1" x14ac:dyDescent="0.25">
      <c r="A424" s="206"/>
      <c r="B424" s="206"/>
      <c r="C424" s="206"/>
      <c r="D424" s="209"/>
      <c r="E424" s="218"/>
      <c r="F424" s="218"/>
      <c r="G424" s="211"/>
      <c r="H424" s="184" t="s">
        <v>80</v>
      </c>
      <c r="I424" s="184"/>
      <c r="J424" s="5" t="s">
        <v>47</v>
      </c>
      <c r="K424" s="5">
        <v>96</v>
      </c>
      <c r="L424" s="5">
        <v>96</v>
      </c>
      <c r="M424" s="69">
        <f t="shared" si="73"/>
        <v>4.8</v>
      </c>
      <c r="N424" s="12">
        <f t="shared" si="72"/>
        <v>100</v>
      </c>
      <c r="O424" s="61"/>
      <c r="P424" s="206"/>
      <c r="Q424" s="206"/>
    </row>
    <row r="425" spans="1:17" s="3" customFormat="1" ht="50.25" customHeight="1" x14ac:dyDescent="0.25">
      <c r="A425" s="220"/>
      <c r="B425" s="220"/>
      <c r="C425" s="220"/>
      <c r="D425" s="209"/>
      <c r="E425" s="218"/>
      <c r="F425" s="218"/>
      <c r="G425" s="211"/>
      <c r="H425" s="184" t="s">
        <v>132</v>
      </c>
      <c r="I425" s="184"/>
      <c r="J425" s="5" t="s">
        <v>42</v>
      </c>
      <c r="K425" s="5">
        <v>21</v>
      </c>
      <c r="L425" s="5">
        <v>21</v>
      </c>
      <c r="M425" s="69">
        <f t="shared" si="73"/>
        <v>1.05</v>
      </c>
      <c r="N425" s="12">
        <f t="shared" si="72"/>
        <v>100</v>
      </c>
      <c r="O425" s="61"/>
      <c r="P425" s="220"/>
      <c r="Q425" s="220"/>
    </row>
    <row r="426" spans="1:17" s="3" customFormat="1" ht="13.95" customHeight="1" x14ac:dyDescent="0.25">
      <c r="A426" s="214" t="s">
        <v>133</v>
      </c>
      <c r="B426" s="214"/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</row>
    <row r="427" spans="1:17" s="3" customFormat="1" ht="34.950000000000003" customHeight="1" x14ac:dyDescent="0.25">
      <c r="A427" s="206" t="s">
        <v>70</v>
      </c>
      <c r="B427" s="206"/>
      <c r="C427" s="206"/>
      <c r="D427" s="217">
        <v>4706160.67</v>
      </c>
      <c r="E427" s="217">
        <v>4426792.1500000004</v>
      </c>
      <c r="F427" s="217"/>
      <c r="G427" s="210">
        <f>E427/D427*100</f>
        <v>94.06377003273883</v>
      </c>
      <c r="H427" s="184" t="s">
        <v>71</v>
      </c>
      <c r="I427" s="184"/>
      <c r="J427" s="5"/>
      <c r="K427" s="5"/>
      <c r="L427" s="5"/>
      <c r="M427" s="18"/>
      <c r="N427" s="13"/>
      <c r="O427" s="62"/>
      <c r="P427" s="206" t="s">
        <v>43</v>
      </c>
      <c r="Q427" s="206"/>
    </row>
    <row r="428" spans="1:17" s="3" customFormat="1" ht="34.950000000000003" customHeight="1" x14ac:dyDescent="0.25">
      <c r="A428" s="206"/>
      <c r="B428" s="206"/>
      <c r="C428" s="206"/>
      <c r="D428" s="209"/>
      <c r="E428" s="218"/>
      <c r="F428" s="218"/>
      <c r="G428" s="211"/>
      <c r="H428" s="184" t="s">
        <v>72</v>
      </c>
      <c r="I428" s="184"/>
      <c r="J428" s="5" t="s">
        <v>42</v>
      </c>
      <c r="K428" s="5">
        <v>37</v>
      </c>
      <c r="L428" s="5">
        <v>37</v>
      </c>
      <c r="M428" s="69">
        <f>K428*5/100</f>
        <v>1.85</v>
      </c>
      <c r="N428" s="13">
        <f t="shared" ref="N428:N433" si="74">L428/K428*100</f>
        <v>100</v>
      </c>
      <c r="O428" s="62"/>
      <c r="P428" s="206"/>
      <c r="Q428" s="206"/>
    </row>
    <row r="429" spans="1:17" s="3" customFormat="1" ht="34.950000000000003" customHeight="1" x14ac:dyDescent="0.25">
      <c r="A429" s="206"/>
      <c r="B429" s="206"/>
      <c r="C429" s="206"/>
      <c r="D429" s="209"/>
      <c r="E429" s="218"/>
      <c r="F429" s="218"/>
      <c r="G429" s="211"/>
      <c r="H429" s="184" t="s">
        <v>73</v>
      </c>
      <c r="I429" s="184"/>
      <c r="J429" s="5" t="s">
        <v>42</v>
      </c>
      <c r="K429" s="5">
        <v>15</v>
      </c>
      <c r="L429" s="5">
        <v>15</v>
      </c>
      <c r="M429" s="69">
        <f t="shared" ref="M429:M435" si="75">K429*5/100</f>
        <v>0.75</v>
      </c>
      <c r="N429" s="13">
        <f t="shared" si="74"/>
        <v>100</v>
      </c>
      <c r="O429" s="62"/>
      <c r="P429" s="206"/>
      <c r="Q429" s="206"/>
    </row>
    <row r="430" spans="1:17" s="3" customFormat="1" ht="34.950000000000003" customHeight="1" x14ac:dyDescent="0.25">
      <c r="A430" s="206"/>
      <c r="B430" s="206"/>
      <c r="C430" s="206"/>
      <c r="D430" s="209"/>
      <c r="E430" s="218"/>
      <c r="F430" s="218"/>
      <c r="G430" s="211"/>
      <c r="H430" s="184" t="s">
        <v>46</v>
      </c>
      <c r="I430" s="184"/>
      <c r="J430" s="5" t="s">
        <v>47</v>
      </c>
      <c r="K430" s="5">
        <v>100</v>
      </c>
      <c r="L430" s="5">
        <v>100</v>
      </c>
      <c r="M430" s="69">
        <f t="shared" si="75"/>
        <v>5</v>
      </c>
      <c r="N430" s="13">
        <f t="shared" si="74"/>
        <v>100</v>
      </c>
      <c r="O430" s="62"/>
      <c r="P430" s="206"/>
      <c r="Q430" s="206"/>
    </row>
    <row r="431" spans="1:17" s="3" customFormat="1" ht="34.950000000000003" customHeight="1" x14ac:dyDescent="0.25">
      <c r="A431" s="206"/>
      <c r="B431" s="206"/>
      <c r="C431" s="206"/>
      <c r="D431" s="209"/>
      <c r="E431" s="218"/>
      <c r="F431" s="218"/>
      <c r="G431" s="211"/>
      <c r="H431" s="184" t="s">
        <v>48</v>
      </c>
      <c r="I431" s="184"/>
      <c r="J431" s="5" t="s">
        <v>47</v>
      </c>
      <c r="K431" s="5">
        <v>83</v>
      </c>
      <c r="L431" s="5">
        <v>67</v>
      </c>
      <c r="M431" s="69">
        <f t="shared" si="75"/>
        <v>4.1500000000000004</v>
      </c>
      <c r="N431" s="13">
        <v>86</v>
      </c>
      <c r="O431" s="62" t="s">
        <v>196</v>
      </c>
      <c r="P431" s="206"/>
      <c r="Q431" s="206"/>
    </row>
    <row r="432" spans="1:17" s="3" customFormat="1" ht="34.950000000000003" customHeight="1" x14ac:dyDescent="0.25">
      <c r="A432" s="206"/>
      <c r="B432" s="206"/>
      <c r="C432" s="206"/>
      <c r="D432" s="209"/>
      <c r="E432" s="218"/>
      <c r="F432" s="218"/>
      <c r="G432" s="211"/>
      <c r="H432" s="184" t="s">
        <v>49</v>
      </c>
      <c r="I432" s="184"/>
      <c r="J432" s="5" t="s">
        <v>47</v>
      </c>
      <c r="K432" s="5">
        <v>100</v>
      </c>
      <c r="L432" s="5">
        <v>100</v>
      </c>
      <c r="M432" s="69">
        <f t="shared" si="75"/>
        <v>5</v>
      </c>
      <c r="N432" s="13">
        <f t="shared" si="74"/>
        <v>100</v>
      </c>
      <c r="O432" s="62"/>
      <c r="P432" s="206"/>
      <c r="Q432" s="206"/>
    </row>
    <row r="433" spans="1:17" s="3" customFormat="1" ht="34.950000000000003" customHeight="1" x14ac:dyDescent="0.25">
      <c r="A433" s="206"/>
      <c r="B433" s="206"/>
      <c r="C433" s="206"/>
      <c r="D433" s="209"/>
      <c r="E433" s="218"/>
      <c r="F433" s="218"/>
      <c r="G433" s="211"/>
      <c r="H433" s="184" t="s">
        <v>74</v>
      </c>
      <c r="I433" s="184"/>
      <c r="J433" s="5" t="s">
        <v>64</v>
      </c>
      <c r="K433" s="5">
        <v>5580</v>
      </c>
      <c r="L433" s="5">
        <v>5588</v>
      </c>
      <c r="M433" s="69">
        <f t="shared" si="75"/>
        <v>279</v>
      </c>
      <c r="N433" s="13">
        <f t="shared" si="74"/>
        <v>100.14336917562726</v>
      </c>
      <c r="O433" s="62"/>
      <c r="P433" s="206"/>
      <c r="Q433" s="206"/>
    </row>
    <row r="434" spans="1:17" s="3" customFormat="1" ht="34.950000000000003" customHeight="1" x14ac:dyDescent="0.25">
      <c r="A434" s="206"/>
      <c r="B434" s="206"/>
      <c r="C434" s="206"/>
      <c r="D434" s="209"/>
      <c r="E434" s="218"/>
      <c r="F434" s="218"/>
      <c r="G434" s="211"/>
      <c r="H434" s="184" t="s">
        <v>75</v>
      </c>
      <c r="I434" s="184"/>
      <c r="J434" s="5" t="s">
        <v>64</v>
      </c>
      <c r="K434" s="5">
        <v>14</v>
      </c>
      <c r="L434" s="5">
        <v>14</v>
      </c>
      <c r="M434" s="69"/>
      <c r="N434" s="13"/>
      <c r="O434" s="62"/>
      <c r="P434" s="206"/>
      <c r="Q434" s="206"/>
    </row>
    <row r="435" spans="1:17" s="3" customFormat="1" ht="34.950000000000003" customHeight="1" x14ac:dyDescent="0.25">
      <c r="A435" s="206"/>
      <c r="B435" s="206"/>
      <c r="C435" s="206"/>
      <c r="D435" s="209"/>
      <c r="E435" s="218"/>
      <c r="F435" s="218"/>
      <c r="G435" s="211"/>
      <c r="H435" s="184" t="s">
        <v>57</v>
      </c>
      <c r="I435" s="184"/>
      <c r="J435" s="5" t="s">
        <v>47</v>
      </c>
      <c r="K435" s="5">
        <v>95</v>
      </c>
      <c r="L435" s="5">
        <v>92</v>
      </c>
      <c r="M435" s="69">
        <f t="shared" si="75"/>
        <v>4.75</v>
      </c>
      <c r="N435" s="13">
        <v>100</v>
      </c>
      <c r="O435" s="62"/>
      <c r="P435" s="206"/>
      <c r="Q435" s="206"/>
    </row>
    <row r="436" spans="1:17" s="3" customFormat="1" ht="13.95" customHeight="1" x14ac:dyDescent="0.25">
      <c r="A436" s="214" t="s">
        <v>134</v>
      </c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</row>
    <row r="437" spans="1:17" s="3" customFormat="1" ht="34.950000000000003" customHeight="1" x14ac:dyDescent="0.25">
      <c r="A437" s="206" t="s">
        <v>70</v>
      </c>
      <c r="B437" s="206"/>
      <c r="C437" s="206"/>
      <c r="D437" s="208">
        <v>3938459</v>
      </c>
      <c r="E437" s="208">
        <v>3844460.21</v>
      </c>
      <c r="F437" s="208"/>
      <c r="G437" s="210">
        <f>E437/D437*100</f>
        <v>97.613310434360244</v>
      </c>
      <c r="H437" s="184" t="s">
        <v>71</v>
      </c>
      <c r="I437" s="184"/>
      <c r="J437" s="5"/>
      <c r="K437" s="5"/>
      <c r="L437" s="5"/>
      <c r="M437" s="18"/>
      <c r="N437" s="12"/>
      <c r="O437" s="61"/>
      <c r="P437" s="206" t="s">
        <v>43</v>
      </c>
      <c r="Q437" s="206"/>
    </row>
    <row r="438" spans="1:17" s="3" customFormat="1" ht="34.950000000000003" customHeight="1" x14ac:dyDescent="0.25">
      <c r="A438" s="206"/>
      <c r="B438" s="206"/>
      <c r="C438" s="206"/>
      <c r="D438" s="209"/>
      <c r="E438" s="218"/>
      <c r="F438" s="218"/>
      <c r="G438" s="211"/>
      <c r="H438" s="184" t="s">
        <v>72</v>
      </c>
      <c r="I438" s="184"/>
      <c r="J438" s="5" t="s">
        <v>42</v>
      </c>
      <c r="K438" s="5">
        <v>26</v>
      </c>
      <c r="L438" s="5">
        <v>26</v>
      </c>
      <c r="M438" s="69">
        <f>K438*5/100</f>
        <v>1.3</v>
      </c>
      <c r="N438" s="12">
        <f t="shared" ref="N438:N445" si="76">L438/K438*100</f>
        <v>100</v>
      </c>
      <c r="O438" s="61"/>
      <c r="P438" s="206"/>
      <c r="Q438" s="206"/>
    </row>
    <row r="439" spans="1:17" s="3" customFormat="1" ht="34.950000000000003" customHeight="1" x14ac:dyDescent="0.25">
      <c r="A439" s="206"/>
      <c r="B439" s="206"/>
      <c r="C439" s="206"/>
      <c r="D439" s="209"/>
      <c r="E439" s="218"/>
      <c r="F439" s="218"/>
      <c r="G439" s="211"/>
      <c r="H439" s="184" t="s">
        <v>73</v>
      </c>
      <c r="I439" s="184"/>
      <c r="J439" s="5" t="s">
        <v>42</v>
      </c>
      <c r="K439" s="5">
        <v>19</v>
      </c>
      <c r="L439" s="5">
        <v>21</v>
      </c>
      <c r="M439" s="69">
        <f t="shared" ref="M439:M445" si="77">K439*5/100</f>
        <v>0.95</v>
      </c>
      <c r="N439" s="12">
        <f t="shared" si="76"/>
        <v>110.5263157894737</v>
      </c>
      <c r="O439" s="61" t="s">
        <v>224</v>
      </c>
      <c r="P439" s="206"/>
      <c r="Q439" s="206"/>
    </row>
    <row r="440" spans="1:17" s="3" customFormat="1" ht="34.950000000000003" customHeight="1" x14ac:dyDescent="0.25">
      <c r="A440" s="206"/>
      <c r="B440" s="206"/>
      <c r="C440" s="206"/>
      <c r="D440" s="209"/>
      <c r="E440" s="218"/>
      <c r="F440" s="218"/>
      <c r="G440" s="211"/>
      <c r="H440" s="184" t="s">
        <v>46</v>
      </c>
      <c r="I440" s="184"/>
      <c r="J440" s="5" t="s">
        <v>47</v>
      </c>
      <c r="K440" s="5">
        <v>100</v>
      </c>
      <c r="L440" s="5">
        <v>100</v>
      </c>
      <c r="M440" s="69">
        <f t="shared" si="77"/>
        <v>5</v>
      </c>
      <c r="N440" s="12">
        <f t="shared" si="76"/>
        <v>100</v>
      </c>
      <c r="O440" s="61"/>
      <c r="P440" s="206"/>
      <c r="Q440" s="206"/>
    </row>
    <row r="441" spans="1:17" ht="49.95" customHeight="1" x14ac:dyDescent="0.3">
      <c r="A441" s="206"/>
      <c r="B441" s="206"/>
      <c r="C441" s="206"/>
      <c r="D441" s="209"/>
      <c r="E441" s="218"/>
      <c r="F441" s="218"/>
      <c r="G441" s="211"/>
      <c r="H441" s="184" t="s">
        <v>48</v>
      </c>
      <c r="I441" s="184"/>
      <c r="J441" s="5" t="s">
        <v>47</v>
      </c>
      <c r="K441" s="5">
        <v>50</v>
      </c>
      <c r="L441" s="5">
        <v>58</v>
      </c>
      <c r="M441" s="69">
        <f t="shared" si="77"/>
        <v>2.5</v>
      </c>
      <c r="N441" s="12">
        <f t="shared" si="76"/>
        <v>115.99999999999999</v>
      </c>
      <c r="O441" s="61" t="s">
        <v>222</v>
      </c>
      <c r="P441" s="206"/>
      <c r="Q441" s="206"/>
    </row>
    <row r="442" spans="1:17" ht="34.950000000000003" customHeight="1" x14ac:dyDescent="0.3">
      <c r="A442" s="206"/>
      <c r="B442" s="206"/>
      <c r="C442" s="206"/>
      <c r="D442" s="209"/>
      <c r="E442" s="218"/>
      <c r="F442" s="218"/>
      <c r="G442" s="211"/>
      <c r="H442" s="184" t="s">
        <v>49</v>
      </c>
      <c r="I442" s="184"/>
      <c r="J442" s="5" t="s">
        <v>47</v>
      </c>
      <c r="K442" s="5">
        <v>100</v>
      </c>
      <c r="L442" s="5">
        <v>100</v>
      </c>
      <c r="M442" s="69">
        <f t="shared" si="77"/>
        <v>5</v>
      </c>
      <c r="N442" s="12">
        <f t="shared" si="76"/>
        <v>100</v>
      </c>
      <c r="O442" s="61"/>
      <c r="P442" s="206"/>
      <c r="Q442" s="206"/>
    </row>
    <row r="443" spans="1:17" ht="34.950000000000003" customHeight="1" x14ac:dyDescent="0.3">
      <c r="A443" s="206"/>
      <c r="B443" s="206"/>
      <c r="C443" s="206"/>
      <c r="D443" s="209"/>
      <c r="E443" s="218"/>
      <c r="F443" s="218"/>
      <c r="G443" s="211"/>
      <c r="H443" s="184" t="s">
        <v>74</v>
      </c>
      <c r="I443" s="184"/>
      <c r="J443" s="5" t="s">
        <v>64</v>
      </c>
      <c r="K443" s="5">
        <v>3946</v>
      </c>
      <c r="L443" s="5">
        <v>4127</v>
      </c>
      <c r="M443" s="69">
        <f t="shared" si="77"/>
        <v>197.3</v>
      </c>
      <c r="N443" s="12">
        <f t="shared" si="76"/>
        <v>104.58692346680184</v>
      </c>
      <c r="O443" s="61" t="s">
        <v>223</v>
      </c>
      <c r="P443" s="206"/>
      <c r="Q443" s="206"/>
    </row>
    <row r="444" spans="1:17" ht="34.950000000000003" customHeight="1" x14ac:dyDescent="0.3">
      <c r="A444" s="206"/>
      <c r="B444" s="206"/>
      <c r="C444" s="206"/>
      <c r="D444" s="209"/>
      <c r="E444" s="218"/>
      <c r="F444" s="218"/>
      <c r="G444" s="211"/>
      <c r="H444" s="184" t="s">
        <v>75</v>
      </c>
      <c r="I444" s="184"/>
      <c r="J444" s="5" t="s">
        <v>64</v>
      </c>
      <c r="K444" s="5">
        <v>16</v>
      </c>
      <c r="L444" s="5">
        <v>30</v>
      </c>
      <c r="M444" s="69"/>
      <c r="N444" s="12"/>
      <c r="O444" s="61"/>
      <c r="P444" s="206"/>
      <c r="Q444" s="206"/>
    </row>
    <row r="445" spans="1:17" ht="34.950000000000003" customHeight="1" x14ac:dyDescent="0.3">
      <c r="A445" s="206"/>
      <c r="B445" s="206"/>
      <c r="C445" s="206"/>
      <c r="D445" s="209"/>
      <c r="E445" s="218"/>
      <c r="F445" s="218"/>
      <c r="G445" s="211"/>
      <c r="H445" s="184" t="s">
        <v>57</v>
      </c>
      <c r="I445" s="184"/>
      <c r="J445" s="5" t="s">
        <v>47</v>
      </c>
      <c r="K445" s="5">
        <v>98</v>
      </c>
      <c r="L445" s="5">
        <v>98</v>
      </c>
      <c r="M445" s="69">
        <f t="shared" si="77"/>
        <v>4.9000000000000004</v>
      </c>
      <c r="N445" s="12">
        <f t="shared" si="76"/>
        <v>100</v>
      </c>
      <c r="O445" s="61"/>
      <c r="P445" s="206"/>
      <c r="Q445" s="206"/>
    </row>
    <row r="446" spans="1:17" x14ac:dyDescent="0.3">
      <c r="A446" s="214" t="s">
        <v>135</v>
      </c>
      <c r="B446" s="214"/>
      <c r="C446" s="214"/>
      <c r="D446" s="214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</row>
    <row r="447" spans="1:17" ht="34.950000000000003" customHeight="1" x14ac:dyDescent="0.3">
      <c r="A447" s="206" t="s">
        <v>70</v>
      </c>
      <c r="B447" s="206"/>
      <c r="C447" s="206"/>
      <c r="D447" s="208">
        <v>5834603.04</v>
      </c>
      <c r="E447" s="208">
        <v>5746640.4000000004</v>
      </c>
      <c r="F447" s="208"/>
      <c r="G447" s="210">
        <f>E447/D447*100</f>
        <v>98.492397179431762</v>
      </c>
      <c r="H447" s="184" t="s">
        <v>71</v>
      </c>
      <c r="I447" s="184"/>
      <c r="J447" s="5"/>
      <c r="K447" s="5"/>
      <c r="L447" s="5"/>
      <c r="M447" s="18"/>
      <c r="N447" s="12"/>
      <c r="O447" s="61"/>
      <c r="P447" s="206" t="s">
        <v>43</v>
      </c>
      <c r="Q447" s="206"/>
    </row>
    <row r="448" spans="1:17" ht="34.950000000000003" customHeight="1" x14ac:dyDescent="0.3">
      <c r="A448" s="206"/>
      <c r="B448" s="206"/>
      <c r="C448" s="206"/>
      <c r="D448" s="209"/>
      <c r="E448" s="218"/>
      <c r="F448" s="218"/>
      <c r="G448" s="211"/>
      <c r="H448" s="184" t="s">
        <v>72</v>
      </c>
      <c r="I448" s="184"/>
      <c r="J448" s="5" t="s">
        <v>42</v>
      </c>
      <c r="K448" s="5">
        <v>35</v>
      </c>
      <c r="L448" s="5">
        <v>37</v>
      </c>
      <c r="M448" s="69">
        <f>K448*5/100</f>
        <v>1.75</v>
      </c>
      <c r="N448" s="12">
        <f t="shared" ref="N448:N455" si="78">L448/K448*100</f>
        <v>105.71428571428572</v>
      </c>
      <c r="O448" s="61" t="s">
        <v>225</v>
      </c>
      <c r="P448" s="206"/>
      <c r="Q448" s="206"/>
    </row>
    <row r="449" spans="1:17" ht="34.950000000000003" customHeight="1" x14ac:dyDescent="0.3">
      <c r="A449" s="206"/>
      <c r="B449" s="206"/>
      <c r="C449" s="206"/>
      <c r="D449" s="209"/>
      <c r="E449" s="218"/>
      <c r="F449" s="218"/>
      <c r="G449" s="211"/>
      <c r="H449" s="184" t="s">
        <v>73</v>
      </c>
      <c r="I449" s="184"/>
      <c r="J449" s="5" t="s">
        <v>42</v>
      </c>
      <c r="K449" s="5">
        <v>45</v>
      </c>
      <c r="L449" s="5">
        <v>46</v>
      </c>
      <c r="M449" s="69">
        <f t="shared" ref="M449:M455" si="79">K449*5/100</f>
        <v>2.25</v>
      </c>
      <c r="N449" s="12">
        <f t="shared" si="78"/>
        <v>102.22222222222221</v>
      </c>
      <c r="O449" s="61" t="s">
        <v>224</v>
      </c>
      <c r="P449" s="206"/>
      <c r="Q449" s="206"/>
    </row>
    <row r="450" spans="1:17" ht="34.950000000000003" customHeight="1" x14ac:dyDescent="0.3">
      <c r="A450" s="206"/>
      <c r="B450" s="206"/>
      <c r="C450" s="206"/>
      <c r="D450" s="209"/>
      <c r="E450" s="218"/>
      <c r="F450" s="218"/>
      <c r="G450" s="211"/>
      <c r="H450" s="184" t="s">
        <v>46</v>
      </c>
      <c r="I450" s="184"/>
      <c r="J450" s="5" t="s">
        <v>47</v>
      </c>
      <c r="K450" s="5">
        <v>100</v>
      </c>
      <c r="L450" s="5">
        <v>100</v>
      </c>
      <c r="M450" s="69">
        <f t="shared" si="79"/>
        <v>5</v>
      </c>
      <c r="N450" s="12">
        <f t="shared" si="78"/>
        <v>100</v>
      </c>
      <c r="O450" s="61"/>
      <c r="P450" s="206"/>
      <c r="Q450" s="206"/>
    </row>
    <row r="451" spans="1:17" ht="48" customHeight="1" x14ac:dyDescent="0.3">
      <c r="A451" s="206"/>
      <c r="B451" s="206"/>
      <c r="C451" s="206"/>
      <c r="D451" s="209"/>
      <c r="E451" s="218"/>
      <c r="F451" s="218"/>
      <c r="G451" s="211"/>
      <c r="H451" s="184" t="s">
        <v>48</v>
      </c>
      <c r="I451" s="184"/>
      <c r="J451" s="5" t="s">
        <v>47</v>
      </c>
      <c r="K451" s="5">
        <v>78.5</v>
      </c>
      <c r="L451" s="5">
        <v>78.5</v>
      </c>
      <c r="M451" s="69">
        <f t="shared" si="79"/>
        <v>3.9249999999999998</v>
      </c>
      <c r="N451" s="12">
        <f t="shared" si="78"/>
        <v>100</v>
      </c>
      <c r="O451" s="61"/>
      <c r="P451" s="206"/>
      <c r="Q451" s="206"/>
    </row>
    <row r="452" spans="1:17" ht="34.950000000000003" customHeight="1" x14ac:dyDescent="0.3">
      <c r="A452" s="206"/>
      <c r="B452" s="206"/>
      <c r="C452" s="206"/>
      <c r="D452" s="209"/>
      <c r="E452" s="218"/>
      <c r="F452" s="218"/>
      <c r="G452" s="211"/>
      <c r="H452" s="184" t="s">
        <v>49</v>
      </c>
      <c r="I452" s="184"/>
      <c r="J452" s="5" t="s">
        <v>47</v>
      </c>
      <c r="K452" s="5">
        <v>100</v>
      </c>
      <c r="L452" s="5">
        <v>100</v>
      </c>
      <c r="M452" s="69">
        <f t="shared" si="79"/>
        <v>5</v>
      </c>
      <c r="N452" s="12">
        <f t="shared" si="78"/>
        <v>100</v>
      </c>
      <c r="O452" s="61"/>
      <c r="P452" s="206"/>
      <c r="Q452" s="206"/>
    </row>
    <row r="453" spans="1:17" ht="34.950000000000003" customHeight="1" x14ac:dyDescent="0.3">
      <c r="A453" s="206"/>
      <c r="B453" s="206"/>
      <c r="C453" s="206"/>
      <c r="D453" s="209"/>
      <c r="E453" s="218"/>
      <c r="F453" s="218"/>
      <c r="G453" s="211"/>
      <c r="H453" s="184" t="s">
        <v>74</v>
      </c>
      <c r="I453" s="184"/>
      <c r="J453" s="5" t="s">
        <v>64</v>
      </c>
      <c r="K453" s="5">
        <v>6700</v>
      </c>
      <c r="L453" s="5">
        <v>5530</v>
      </c>
      <c r="M453" s="69">
        <f t="shared" si="79"/>
        <v>335</v>
      </c>
      <c r="N453" s="12">
        <f t="shared" si="78"/>
        <v>82.53731343283583</v>
      </c>
      <c r="O453" s="61" t="s">
        <v>226</v>
      </c>
      <c r="P453" s="206"/>
      <c r="Q453" s="206"/>
    </row>
    <row r="454" spans="1:17" ht="34.950000000000003" customHeight="1" x14ac:dyDescent="0.3">
      <c r="A454" s="206"/>
      <c r="B454" s="206"/>
      <c r="C454" s="206"/>
      <c r="D454" s="209"/>
      <c r="E454" s="218"/>
      <c r="F454" s="218"/>
      <c r="G454" s="211"/>
      <c r="H454" s="184" t="s">
        <v>75</v>
      </c>
      <c r="I454" s="184"/>
      <c r="J454" s="5" t="s">
        <v>64</v>
      </c>
      <c r="K454" s="5">
        <v>12</v>
      </c>
      <c r="L454" s="5">
        <v>9.4</v>
      </c>
      <c r="M454" s="69"/>
      <c r="N454" s="12"/>
      <c r="O454" s="61"/>
      <c r="P454" s="206"/>
      <c r="Q454" s="206"/>
    </row>
    <row r="455" spans="1:17" ht="34.950000000000003" customHeight="1" x14ac:dyDescent="0.3">
      <c r="A455" s="206"/>
      <c r="B455" s="206"/>
      <c r="C455" s="206"/>
      <c r="D455" s="209"/>
      <c r="E455" s="218"/>
      <c r="F455" s="218"/>
      <c r="G455" s="211"/>
      <c r="H455" s="184" t="s">
        <v>57</v>
      </c>
      <c r="I455" s="184"/>
      <c r="J455" s="5" t="s">
        <v>47</v>
      </c>
      <c r="K455" s="5">
        <v>98</v>
      </c>
      <c r="L455" s="5">
        <v>98</v>
      </c>
      <c r="M455" s="69">
        <f t="shared" si="79"/>
        <v>4.9000000000000004</v>
      </c>
      <c r="N455" s="12">
        <f t="shared" si="78"/>
        <v>100</v>
      </c>
      <c r="O455" s="61"/>
      <c r="P455" s="206"/>
      <c r="Q455" s="206"/>
    </row>
    <row r="456" spans="1:17" x14ac:dyDescent="0.3">
      <c r="A456" s="214" t="s">
        <v>136</v>
      </c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</row>
    <row r="457" spans="1:17" ht="34.950000000000003" customHeight="1" x14ac:dyDescent="0.3">
      <c r="A457" s="206" t="s">
        <v>59</v>
      </c>
      <c r="B457" s="206"/>
      <c r="C457" s="206"/>
      <c r="D457" s="217">
        <v>13251226.66</v>
      </c>
      <c r="E457" s="217">
        <v>13008027.77</v>
      </c>
      <c r="F457" s="217"/>
      <c r="G457" s="210">
        <f>E457/D457*100</f>
        <v>98.164706587246613</v>
      </c>
      <c r="H457" s="184" t="s">
        <v>60</v>
      </c>
      <c r="I457" s="184"/>
      <c r="J457" s="5" t="s">
        <v>42</v>
      </c>
      <c r="K457" s="5">
        <v>183</v>
      </c>
      <c r="L457" s="5">
        <v>188</v>
      </c>
      <c r="M457" s="69">
        <f>K457*5/100</f>
        <v>9.15</v>
      </c>
      <c r="N457" s="12">
        <f t="shared" ref="N457:N462" si="80">L457/K457*100</f>
        <v>102.73224043715847</v>
      </c>
      <c r="O457" s="61" t="s">
        <v>195</v>
      </c>
      <c r="P457" s="206" t="s">
        <v>43</v>
      </c>
      <c r="Q457" s="206"/>
    </row>
    <row r="458" spans="1:17" s="9" customFormat="1" ht="34.950000000000003" customHeight="1" x14ac:dyDescent="0.3">
      <c r="A458" s="206"/>
      <c r="B458" s="206"/>
      <c r="C458" s="206"/>
      <c r="D458" s="209"/>
      <c r="E458" s="218"/>
      <c r="F458" s="218"/>
      <c r="G458" s="211"/>
      <c r="H458" s="184" t="s">
        <v>61</v>
      </c>
      <c r="I458" s="184"/>
      <c r="J458" s="5" t="s">
        <v>47</v>
      </c>
      <c r="K458" s="5">
        <v>100</v>
      </c>
      <c r="L458" s="5">
        <v>100</v>
      </c>
      <c r="M458" s="69">
        <f t="shared" ref="M458:M462" si="81">K458*5/100</f>
        <v>5</v>
      </c>
      <c r="N458" s="12">
        <f t="shared" si="80"/>
        <v>100</v>
      </c>
      <c r="O458" s="61"/>
      <c r="P458" s="206"/>
      <c r="Q458" s="206"/>
    </row>
    <row r="459" spans="1:17" ht="48.6" customHeight="1" x14ac:dyDescent="0.3">
      <c r="A459" s="206"/>
      <c r="B459" s="206"/>
      <c r="C459" s="206"/>
      <c r="D459" s="209"/>
      <c r="E459" s="218"/>
      <c r="F459" s="218"/>
      <c r="G459" s="211"/>
      <c r="H459" s="184" t="s">
        <v>62</v>
      </c>
      <c r="I459" s="184"/>
      <c r="J459" s="5" t="s">
        <v>47</v>
      </c>
      <c r="K459" s="5">
        <v>55</v>
      </c>
      <c r="L459" s="5">
        <v>55</v>
      </c>
      <c r="M459" s="69">
        <f t="shared" si="81"/>
        <v>2.75</v>
      </c>
      <c r="N459" s="12">
        <f t="shared" si="80"/>
        <v>100</v>
      </c>
      <c r="O459" s="61"/>
      <c r="P459" s="206"/>
      <c r="Q459" s="206"/>
    </row>
    <row r="460" spans="1:17" ht="34.950000000000003" customHeight="1" x14ac:dyDescent="0.3">
      <c r="A460" s="206"/>
      <c r="B460" s="206"/>
      <c r="C460" s="206"/>
      <c r="D460" s="209"/>
      <c r="E460" s="218"/>
      <c r="F460" s="218"/>
      <c r="G460" s="211"/>
      <c r="H460" s="184" t="s">
        <v>63</v>
      </c>
      <c r="I460" s="184"/>
      <c r="J460" s="5" t="s">
        <v>64</v>
      </c>
      <c r="K460" s="5">
        <v>26000</v>
      </c>
      <c r="L460" s="5">
        <v>24332</v>
      </c>
      <c r="M460" s="69">
        <f t="shared" si="81"/>
        <v>1300</v>
      </c>
      <c r="N460" s="12">
        <v>100</v>
      </c>
      <c r="O460" s="61"/>
      <c r="P460" s="206"/>
      <c r="Q460" s="206"/>
    </row>
    <row r="461" spans="1:17" ht="34.950000000000003" customHeight="1" x14ac:dyDescent="0.3">
      <c r="A461" s="206"/>
      <c r="B461" s="206"/>
      <c r="C461" s="206"/>
      <c r="D461" s="209"/>
      <c r="E461" s="218"/>
      <c r="F461" s="218"/>
      <c r="G461" s="211"/>
      <c r="H461" s="184" t="s">
        <v>65</v>
      </c>
      <c r="I461" s="184"/>
      <c r="J461" s="5" t="s">
        <v>64</v>
      </c>
      <c r="K461" s="5">
        <v>7</v>
      </c>
      <c r="L461" s="5">
        <v>5.3</v>
      </c>
      <c r="M461" s="69"/>
      <c r="N461" s="12"/>
      <c r="O461" s="61"/>
      <c r="P461" s="206"/>
      <c r="Q461" s="206"/>
    </row>
    <row r="462" spans="1:17" ht="34.950000000000003" customHeight="1" x14ac:dyDescent="0.3">
      <c r="A462" s="206"/>
      <c r="B462" s="206"/>
      <c r="C462" s="206"/>
      <c r="D462" s="209"/>
      <c r="E462" s="218"/>
      <c r="F462" s="218"/>
      <c r="G462" s="211"/>
      <c r="H462" s="184" t="s">
        <v>66</v>
      </c>
      <c r="I462" s="184"/>
      <c r="J462" s="5" t="s">
        <v>47</v>
      </c>
      <c r="K462" s="5">
        <v>70</v>
      </c>
      <c r="L462" s="5">
        <v>70</v>
      </c>
      <c r="M462" s="69">
        <f t="shared" si="81"/>
        <v>3.5</v>
      </c>
      <c r="N462" s="12">
        <f t="shared" si="80"/>
        <v>100</v>
      </c>
      <c r="O462" s="61"/>
      <c r="P462" s="206"/>
      <c r="Q462" s="206"/>
    </row>
    <row r="463" spans="1:17" ht="15" customHeight="1" x14ac:dyDescent="0.3">
      <c r="A463" s="214" t="s">
        <v>137</v>
      </c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</row>
    <row r="464" spans="1:17" ht="34.950000000000003" customHeight="1" x14ac:dyDescent="0.3">
      <c r="A464" s="206" t="s">
        <v>59</v>
      </c>
      <c r="B464" s="206"/>
      <c r="C464" s="206"/>
      <c r="D464" s="217">
        <v>20030969.32</v>
      </c>
      <c r="E464" s="217">
        <v>19784672.239999998</v>
      </c>
      <c r="F464" s="217"/>
      <c r="G464" s="210">
        <f>E464/D464*100</f>
        <v>98.770418565046242</v>
      </c>
      <c r="H464" s="184" t="s">
        <v>60</v>
      </c>
      <c r="I464" s="184"/>
      <c r="J464" s="5" t="s">
        <v>42</v>
      </c>
      <c r="K464" s="5">
        <v>304</v>
      </c>
      <c r="L464" s="5">
        <v>313</v>
      </c>
      <c r="M464" s="69">
        <f>K464*5/100</f>
        <v>15.2</v>
      </c>
      <c r="N464" s="12">
        <f t="shared" ref="N464:N469" si="82">L464/K464*100</f>
        <v>102.96052631578947</v>
      </c>
      <c r="O464" s="61"/>
      <c r="P464" s="206" t="s">
        <v>43</v>
      </c>
      <c r="Q464" s="206"/>
    </row>
    <row r="465" spans="1:17" ht="34.950000000000003" customHeight="1" x14ac:dyDescent="0.3">
      <c r="A465" s="206"/>
      <c r="B465" s="206"/>
      <c r="C465" s="206"/>
      <c r="D465" s="209"/>
      <c r="E465" s="218"/>
      <c r="F465" s="218"/>
      <c r="G465" s="211"/>
      <c r="H465" s="184" t="s">
        <v>61</v>
      </c>
      <c r="I465" s="184"/>
      <c r="J465" s="5" t="s">
        <v>47</v>
      </c>
      <c r="K465" s="5">
        <v>100</v>
      </c>
      <c r="L465" s="5">
        <v>100</v>
      </c>
      <c r="M465" s="69">
        <f t="shared" ref="M465:M469" si="83">K465*5/100</f>
        <v>5</v>
      </c>
      <c r="N465" s="12">
        <f t="shared" si="82"/>
        <v>100</v>
      </c>
      <c r="O465" s="61"/>
      <c r="P465" s="206"/>
      <c r="Q465" s="206"/>
    </row>
    <row r="466" spans="1:17" ht="34.950000000000003" customHeight="1" x14ac:dyDescent="0.3">
      <c r="A466" s="206"/>
      <c r="B466" s="206"/>
      <c r="C466" s="206"/>
      <c r="D466" s="209"/>
      <c r="E466" s="218"/>
      <c r="F466" s="218"/>
      <c r="G466" s="211"/>
      <c r="H466" s="184" t="s">
        <v>62</v>
      </c>
      <c r="I466" s="184"/>
      <c r="J466" s="5" t="s">
        <v>47</v>
      </c>
      <c r="K466" s="5">
        <v>42</v>
      </c>
      <c r="L466" s="5">
        <v>44</v>
      </c>
      <c r="M466" s="69">
        <f t="shared" si="83"/>
        <v>2.1</v>
      </c>
      <c r="N466" s="12">
        <f t="shared" si="82"/>
        <v>104.76190476190477</v>
      </c>
      <c r="O466" s="61"/>
      <c r="P466" s="206"/>
      <c r="Q466" s="206"/>
    </row>
    <row r="467" spans="1:17" ht="46.5" customHeight="1" x14ac:dyDescent="0.3">
      <c r="A467" s="206"/>
      <c r="B467" s="206"/>
      <c r="C467" s="206"/>
      <c r="D467" s="209"/>
      <c r="E467" s="218"/>
      <c r="F467" s="218"/>
      <c r="G467" s="211"/>
      <c r="H467" s="184" t="s">
        <v>63</v>
      </c>
      <c r="I467" s="184"/>
      <c r="J467" s="5" t="s">
        <v>64</v>
      </c>
      <c r="K467" s="5">
        <v>42000</v>
      </c>
      <c r="L467" s="5">
        <v>42901</v>
      </c>
      <c r="M467" s="69">
        <f t="shared" si="83"/>
        <v>2100</v>
      </c>
      <c r="N467" s="12">
        <f t="shared" si="82"/>
        <v>102.1452380952381</v>
      </c>
      <c r="O467" s="61" t="s">
        <v>223</v>
      </c>
      <c r="P467" s="206"/>
      <c r="Q467" s="206"/>
    </row>
    <row r="468" spans="1:17" ht="34.950000000000003" customHeight="1" x14ac:dyDescent="0.3">
      <c r="A468" s="206"/>
      <c r="B468" s="206"/>
      <c r="C468" s="206"/>
      <c r="D468" s="209"/>
      <c r="E468" s="218"/>
      <c r="F468" s="218"/>
      <c r="G468" s="211"/>
      <c r="H468" s="184" t="s">
        <v>65</v>
      </c>
      <c r="I468" s="184"/>
      <c r="J468" s="5" t="s">
        <v>64</v>
      </c>
      <c r="K468" s="5">
        <v>21</v>
      </c>
      <c r="L468" s="5">
        <v>20.6</v>
      </c>
      <c r="M468" s="69"/>
      <c r="N468" s="12"/>
      <c r="O468" s="61"/>
      <c r="P468" s="206"/>
      <c r="Q468" s="206"/>
    </row>
    <row r="469" spans="1:17" ht="34.950000000000003" customHeight="1" x14ac:dyDescent="0.3">
      <c r="A469" s="206"/>
      <c r="B469" s="206"/>
      <c r="C469" s="206"/>
      <c r="D469" s="209"/>
      <c r="E469" s="218"/>
      <c r="F469" s="218"/>
      <c r="G469" s="211"/>
      <c r="H469" s="184" t="s">
        <v>66</v>
      </c>
      <c r="I469" s="184"/>
      <c r="J469" s="5" t="s">
        <v>47</v>
      </c>
      <c r="K469" s="5">
        <v>89</v>
      </c>
      <c r="L469" s="5">
        <v>89</v>
      </c>
      <c r="M469" s="69">
        <f t="shared" si="83"/>
        <v>4.45</v>
      </c>
      <c r="N469" s="12">
        <f t="shared" si="82"/>
        <v>100</v>
      </c>
      <c r="O469" s="61"/>
      <c r="P469" s="206"/>
      <c r="Q469" s="206"/>
    </row>
    <row r="470" spans="1:17" ht="14.4" customHeight="1" x14ac:dyDescent="0.3">
      <c r="A470" s="214" t="s">
        <v>139</v>
      </c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</row>
    <row r="471" spans="1:17" ht="34.950000000000003" customHeight="1" x14ac:dyDescent="0.3">
      <c r="A471" s="206" t="s">
        <v>59</v>
      </c>
      <c r="B471" s="206"/>
      <c r="C471" s="206"/>
      <c r="D471" s="208">
        <v>17035993.98</v>
      </c>
      <c r="E471" s="208">
        <v>16795466.09</v>
      </c>
      <c r="F471" s="208"/>
      <c r="G471" s="210">
        <f>E471/D471*100</f>
        <v>98.588119423601711</v>
      </c>
      <c r="H471" s="184" t="s">
        <v>60</v>
      </c>
      <c r="I471" s="184"/>
      <c r="J471" s="5" t="s">
        <v>42</v>
      </c>
      <c r="K471" s="5">
        <v>282</v>
      </c>
      <c r="L471" s="5">
        <v>278</v>
      </c>
      <c r="M471" s="69">
        <f>K471*5/100</f>
        <v>14.1</v>
      </c>
      <c r="N471" s="12">
        <v>100</v>
      </c>
      <c r="O471" s="61"/>
      <c r="P471" s="206" t="s">
        <v>43</v>
      </c>
      <c r="Q471" s="206"/>
    </row>
    <row r="472" spans="1:17" ht="34.950000000000003" customHeight="1" x14ac:dyDescent="0.3">
      <c r="A472" s="206"/>
      <c r="B472" s="206"/>
      <c r="C472" s="206"/>
      <c r="D472" s="209"/>
      <c r="E472" s="218"/>
      <c r="F472" s="218"/>
      <c r="G472" s="211"/>
      <c r="H472" s="184" t="s">
        <v>61</v>
      </c>
      <c r="I472" s="184"/>
      <c r="J472" s="5" t="s">
        <v>47</v>
      </c>
      <c r="K472" s="5">
        <v>100</v>
      </c>
      <c r="L472" s="5">
        <v>100</v>
      </c>
      <c r="M472" s="69">
        <f t="shared" ref="M472:M476" si="84">K472*5/100</f>
        <v>5</v>
      </c>
      <c r="N472" s="12">
        <f t="shared" ref="N472:N476" si="85">L472/K472*100</f>
        <v>100</v>
      </c>
      <c r="O472" s="61"/>
      <c r="P472" s="206"/>
      <c r="Q472" s="206"/>
    </row>
    <row r="473" spans="1:17" ht="45.6" customHeight="1" x14ac:dyDescent="0.3">
      <c r="A473" s="206"/>
      <c r="B473" s="206"/>
      <c r="C473" s="206"/>
      <c r="D473" s="209"/>
      <c r="E473" s="218"/>
      <c r="F473" s="218"/>
      <c r="G473" s="211"/>
      <c r="H473" s="184" t="s">
        <v>62</v>
      </c>
      <c r="I473" s="184"/>
      <c r="J473" s="5" t="s">
        <v>47</v>
      </c>
      <c r="K473" s="5">
        <v>82</v>
      </c>
      <c r="L473" s="5">
        <v>82</v>
      </c>
      <c r="M473" s="69">
        <f t="shared" si="84"/>
        <v>4.0999999999999996</v>
      </c>
      <c r="N473" s="12">
        <f t="shared" si="85"/>
        <v>100</v>
      </c>
      <c r="O473" s="61"/>
      <c r="P473" s="206"/>
      <c r="Q473" s="206"/>
    </row>
    <row r="474" spans="1:17" ht="34.950000000000003" customHeight="1" x14ac:dyDescent="0.3">
      <c r="A474" s="206"/>
      <c r="B474" s="206"/>
      <c r="C474" s="206"/>
      <c r="D474" s="209"/>
      <c r="E474" s="218"/>
      <c r="F474" s="218"/>
      <c r="G474" s="211"/>
      <c r="H474" s="184" t="s">
        <v>63</v>
      </c>
      <c r="I474" s="184"/>
      <c r="J474" s="5" t="s">
        <v>64</v>
      </c>
      <c r="K474" s="5">
        <v>40000</v>
      </c>
      <c r="L474" s="5">
        <v>40598</v>
      </c>
      <c r="M474" s="69">
        <f t="shared" si="84"/>
        <v>2000</v>
      </c>
      <c r="N474" s="12">
        <f t="shared" si="85"/>
        <v>101.495</v>
      </c>
      <c r="O474" s="61" t="s">
        <v>223</v>
      </c>
      <c r="P474" s="206"/>
      <c r="Q474" s="206"/>
    </row>
    <row r="475" spans="1:17" ht="34.950000000000003" customHeight="1" x14ac:dyDescent="0.3">
      <c r="A475" s="206"/>
      <c r="B475" s="206"/>
      <c r="C475" s="206"/>
      <c r="D475" s="209"/>
      <c r="E475" s="218"/>
      <c r="F475" s="218"/>
      <c r="G475" s="211"/>
      <c r="H475" s="184" t="s">
        <v>65</v>
      </c>
      <c r="I475" s="184"/>
      <c r="J475" s="5" t="s">
        <v>64</v>
      </c>
      <c r="K475" s="5">
        <v>9</v>
      </c>
      <c r="L475" s="5">
        <v>10</v>
      </c>
      <c r="M475" s="69"/>
      <c r="N475" s="12"/>
      <c r="O475" s="61"/>
      <c r="P475" s="206"/>
      <c r="Q475" s="206"/>
    </row>
    <row r="476" spans="1:17" ht="34.950000000000003" customHeight="1" x14ac:dyDescent="0.3">
      <c r="A476" s="206"/>
      <c r="B476" s="206"/>
      <c r="C476" s="206"/>
      <c r="D476" s="209"/>
      <c r="E476" s="218"/>
      <c r="F476" s="218"/>
      <c r="G476" s="211"/>
      <c r="H476" s="184" t="s">
        <v>66</v>
      </c>
      <c r="I476" s="184"/>
      <c r="J476" s="5" t="s">
        <v>47</v>
      </c>
      <c r="K476" s="5">
        <v>70</v>
      </c>
      <c r="L476" s="5">
        <v>70</v>
      </c>
      <c r="M476" s="69">
        <f t="shared" si="84"/>
        <v>3.5</v>
      </c>
      <c r="N476" s="12">
        <f t="shared" si="85"/>
        <v>100</v>
      </c>
      <c r="O476" s="61"/>
      <c r="P476" s="206"/>
      <c r="Q476" s="206"/>
    </row>
    <row r="477" spans="1:17" ht="16.2" customHeight="1" x14ac:dyDescent="0.3">
      <c r="A477" s="214" t="s">
        <v>140</v>
      </c>
      <c r="B477" s="214"/>
      <c r="C477" s="214"/>
      <c r="D477" s="214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</row>
    <row r="478" spans="1:17" ht="34.950000000000003" customHeight="1" x14ac:dyDescent="0.3">
      <c r="A478" s="206" t="s">
        <v>59</v>
      </c>
      <c r="B478" s="206"/>
      <c r="C478" s="206"/>
      <c r="D478" s="217">
        <v>2143454.6800000002</v>
      </c>
      <c r="E478" s="217">
        <v>2044541.88</v>
      </c>
      <c r="F478" s="217"/>
      <c r="G478" s="210">
        <f>E478/D478*100</f>
        <v>95.385356129852937</v>
      </c>
      <c r="H478" s="184" t="s">
        <v>60</v>
      </c>
      <c r="I478" s="184"/>
      <c r="J478" s="5" t="s">
        <v>42</v>
      </c>
      <c r="K478" s="5">
        <v>31</v>
      </c>
      <c r="L478" s="5">
        <v>31</v>
      </c>
      <c r="M478" s="69">
        <f>K478*5/100</f>
        <v>1.55</v>
      </c>
      <c r="N478" s="12">
        <f t="shared" ref="N478:N483" si="86">L478/K478*100</f>
        <v>100</v>
      </c>
      <c r="O478" s="61"/>
      <c r="P478" s="206" t="s">
        <v>43</v>
      </c>
      <c r="Q478" s="206"/>
    </row>
    <row r="479" spans="1:17" ht="34.950000000000003" customHeight="1" x14ac:dyDescent="0.3">
      <c r="A479" s="206"/>
      <c r="B479" s="206"/>
      <c r="C479" s="206"/>
      <c r="D479" s="209"/>
      <c r="E479" s="218"/>
      <c r="F479" s="218"/>
      <c r="G479" s="211"/>
      <c r="H479" s="184" t="s">
        <v>61</v>
      </c>
      <c r="I479" s="184"/>
      <c r="J479" s="5" t="s">
        <v>47</v>
      </c>
      <c r="K479" s="5">
        <v>100</v>
      </c>
      <c r="L479" s="5">
        <v>100</v>
      </c>
      <c r="M479" s="69">
        <f t="shared" ref="M479:M483" si="87">K479*5/100</f>
        <v>5</v>
      </c>
      <c r="N479" s="12">
        <f t="shared" si="86"/>
        <v>100</v>
      </c>
      <c r="O479" s="61"/>
      <c r="P479" s="206"/>
      <c r="Q479" s="206"/>
    </row>
    <row r="480" spans="1:17" ht="34.950000000000003" customHeight="1" x14ac:dyDescent="0.3">
      <c r="A480" s="206"/>
      <c r="B480" s="206"/>
      <c r="C480" s="206"/>
      <c r="D480" s="209"/>
      <c r="E480" s="218"/>
      <c r="F480" s="218"/>
      <c r="G480" s="211"/>
      <c r="H480" s="184" t="s">
        <v>62</v>
      </c>
      <c r="I480" s="184"/>
      <c r="J480" s="5" t="s">
        <v>47</v>
      </c>
      <c r="K480" s="5">
        <v>50</v>
      </c>
      <c r="L480" s="5">
        <v>50</v>
      </c>
      <c r="M480" s="69">
        <f t="shared" si="87"/>
        <v>2.5</v>
      </c>
      <c r="N480" s="12">
        <f t="shared" si="86"/>
        <v>100</v>
      </c>
      <c r="O480" s="61"/>
      <c r="P480" s="206"/>
      <c r="Q480" s="206"/>
    </row>
    <row r="481" spans="1:17" ht="34.950000000000003" customHeight="1" x14ac:dyDescent="0.3">
      <c r="A481" s="206"/>
      <c r="B481" s="206"/>
      <c r="C481" s="206"/>
      <c r="D481" s="209"/>
      <c r="E481" s="218"/>
      <c r="F481" s="218"/>
      <c r="G481" s="211"/>
      <c r="H481" s="184" t="s">
        <v>63</v>
      </c>
      <c r="I481" s="184"/>
      <c r="J481" s="5" t="s">
        <v>64</v>
      </c>
      <c r="K481" s="5">
        <v>3002</v>
      </c>
      <c r="L481" s="5">
        <v>3042</v>
      </c>
      <c r="M481" s="69">
        <f t="shared" si="87"/>
        <v>150.1</v>
      </c>
      <c r="N481" s="12">
        <f t="shared" si="86"/>
        <v>101.33244503664226</v>
      </c>
      <c r="O481" s="61" t="s">
        <v>227</v>
      </c>
      <c r="P481" s="206"/>
      <c r="Q481" s="206"/>
    </row>
    <row r="482" spans="1:17" ht="34.950000000000003" customHeight="1" x14ac:dyDescent="0.3">
      <c r="A482" s="206"/>
      <c r="B482" s="206"/>
      <c r="C482" s="206"/>
      <c r="D482" s="209"/>
      <c r="E482" s="218"/>
      <c r="F482" s="218"/>
      <c r="G482" s="211"/>
      <c r="H482" s="184" t="s">
        <v>65</v>
      </c>
      <c r="I482" s="184"/>
      <c r="J482" s="5" t="s">
        <v>64</v>
      </c>
      <c r="K482" s="5">
        <v>12</v>
      </c>
      <c r="L482" s="5">
        <v>12</v>
      </c>
      <c r="M482" s="69"/>
      <c r="N482" s="12"/>
      <c r="O482" s="61"/>
      <c r="P482" s="206"/>
      <c r="Q482" s="206"/>
    </row>
    <row r="483" spans="1:17" ht="34.950000000000003" customHeight="1" x14ac:dyDescent="0.3">
      <c r="A483" s="206"/>
      <c r="B483" s="206"/>
      <c r="C483" s="206"/>
      <c r="D483" s="209"/>
      <c r="E483" s="218"/>
      <c r="F483" s="218"/>
      <c r="G483" s="211"/>
      <c r="H483" s="184" t="s">
        <v>66</v>
      </c>
      <c r="I483" s="184"/>
      <c r="J483" s="5" t="s">
        <v>47</v>
      </c>
      <c r="K483" s="5">
        <v>88</v>
      </c>
      <c r="L483" s="5">
        <v>88</v>
      </c>
      <c r="M483" s="69">
        <f t="shared" si="87"/>
        <v>4.4000000000000004</v>
      </c>
      <c r="N483" s="12">
        <f t="shared" si="86"/>
        <v>100</v>
      </c>
      <c r="O483" s="61"/>
      <c r="P483" s="206"/>
      <c r="Q483" s="206"/>
    </row>
    <row r="484" spans="1:17" ht="13.95" customHeight="1" x14ac:dyDescent="0.3">
      <c r="A484" s="214" t="s">
        <v>138</v>
      </c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</row>
    <row r="485" spans="1:17" ht="34.950000000000003" customHeight="1" x14ac:dyDescent="0.3">
      <c r="A485" s="206" t="s">
        <v>59</v>
      </c>
      <c r="B485" s="206"/>
      <c r="C485" s="206"/>
      <c r="D485" s="208">
        <v>2906405.37</v>
      </c>
      <c r="E485" s="208">
        <v>2820464.63</v>
      </c>
      <c r="F485" s="208"/>
      <c r="G485" s="210">
        <f>E485/D485*100</f>
        <v>97.043057348879032</v>
      </c>
      <c r="H485" s="184" t="s">
        <v>60</v>
      </c>
      <c r="I485" s="184"/>
      <c r="J485" s="5" t="s">
        <v>42</v>
      </c>
      <c r="K485" s="5">
        <v>36</v>
      </c>
      <c r="L485" s="5">
        <v>36</v>
      </c>
      <c r="M485" s="69">
        <f>K485*5/100</f>
        <v>1.8</v>
      </c>
      <c r="N485" s="12">
        <v>100</v>
      </c>
      <c r="O485" s="61"/>
      <c r="P485" s="206" t="s">
        <v>43</v>
      </c>
      <c r="Q485" s="206"/>
    </row>
    <row r="486" spans="1:17" ht="34.950000000000003" customHeight="1" x14ac:dyDescent="0.3">
      <c r="A486" s="206"/>
      <c r="B486" s="206"/>
      <c r="C486" s="206"/>
      <c r="D486" s="209"/>
      <c r="E486" s="218"/>
      <c r="F486" s="218"/>
      <c r="G486" s="211"/>
      <c r="H486" s="184" t="s">
        <v>61</v>
      </c>
      <c r="I486" s="184"/>
      <c r="J486" s="5" t="s">
        <v>47</v>
      </c>
      <c r="K486" s="5">
        <v>100</v>
      </c>
      <c r="L486" s="5">
        <v>100</v>
      </c>
      <c r="M486" s="69">
        <f t="shared" ref="M486:M490" si="88">K486*5/100</f>
        <v>5</v>
      </c>
      <c r="N486" s="12">
        <f t="shared" ref="N486:N490" si="89">L486/K486*100</f>
        <v>100</v>
      </c>
      <c r="O486" s="61"/>
      <c r="P486" s="206"/>
      <c r="Q486" s="206"/>
    </row>
    <row r="487" spans="1:17" ht="34.950000000000003" customHeight="1" x14ac:dyDescent="0.3">
      <c r="A487" s="206"/>
      <c r="B487" s="206"/>
      <c r="C487" s="206"/>
      <c r="D487" s="209"/>
      <c r="E487" s="218"/>
      <c r="F487" s="218"/>
      <c r="G487" s="211"/>
      <c r="H487" s="184" t="s">
        <v>62</v>
      </c>
      <c r="I487" s="184"/>
      <c r="J487" s="5" t="s">
        <v>47</v>
      </c>
      <c r="K487" s="5">
        <v>80</v>
      </c>
      <c r="L487" s="5">
        <v>80</v>
      </c>
      <c r="M487" s="69">
        <f t="shared" si="88"/>
        <v>4</v>
      </c>
      <c r="N487" s="12">
        <f t="shared" si="89"/>
        <v>100</v>
      </c>
      <c r="O487" s="61"/>
      <c r="P487" s="206"/>
      <c r="Q487" s="206"/>
    </row>
    <row r="488" spans="1:17" ht="34.950000000000003" customHeight="1" x14ac:dyDescent="0.3">
      <c r="A488" s="206"/>
      <c r="B488" s="206"/>
      <c r="C488" s="206"/>
      <c r="D488" s="209"/>
      <c r="E488" s="218"/>
      <c r="F488" s="218"/>
      <c r="G488" s="211"/>
      <c r="H488" s="184" t="s">
        <v>63</v>
      </c>
      <c r="I488" s="184"/>
      <c r="J488" s="5" t="s">
        <v>64</v>
      </c>
      <c r="K488" s="5">
        <v>4800</v>
      </c>
      <c r="L488" s="5">
        <v>4741</v>
      </c>
      <c r="M488" s="69">
        <f t="shared" si="88"/>
        <v>240</v>
      </c>
      <c r="N488" s="12">
        <v>100</v>
      </c>
      <c r="O488" s="61"/>
      <c r="P488" s="206"/>
      <c r="Q488" s="206"/>
    </row>
    <row r="489" spans="1:17" ht="34.950000000000003" customHeight="1" x14ac:dyDescent="0.3">
      <c r="A489" s="206"/>
      <c r="B489" s="206"/>
      <c r="C489" s="206"/>
      <c r="D489" s="209"/>
      <c r="E489" s="218"/>
      <c r="F489" s="218"/>
      <c r="G489" s="211"/>
      <c r="H489" s="184" t="s">
        <v>65</v>
      </c>
      <c r="I489" s="184"/>
      <c r="J489" s="5" t="s">
        <v>64</v>
      </c>
      <c r="K489" s="5">
        <v>10</v>
      </c>
      <c r="L489" s="5">
        <v>9</v>
      </c>
      <c r="M489" s="69"/>
      <c r="N489" s="12"/>
      <c r="O489" s="61"/>
      <c r="P489" s="206"/>
      <c r="Q489" s="206"/>
    </row>
    <row r="490" spans="1:17" ht="34.950000000000003" customHeight="1" x14ac:dyDescent="0.3">
      <c r="A490" s="206"/>
      <c r="B490" s="206"/>
      <c r="C490" s="206"/>
      <c r="D490" s="209"/>
      <c r="E490" s="218"/>
      <c r="F490" s="218"/>
      <c r="G490" s="211"/>
      <c r="H490" s="184" t="s">
        <v>66</v>
      </c>
      <c r="I490" s="184"/>
      <c r="J490" s="5" t="s">
        <v>47</v>
      </c>
      <c r="K490" s="5">
        <v>96</v>
      </c>
      <c r="L490" s="5">
        <v>96</v>
      </c>
      <c r="M490" s="69">
        <f t="shared" si="88"/>
        <v>4.8</v>
      </c>
      <c r="N490" s="12">
        <f t="shared" si="89"/>
        <v>100</v>
      </c>
      <c r="O490" s="61"/>
      <c r="P490" s="206"/>
      <c r="Q490" s="206"/>
    </row>
    <row r="491" spans="1:17" ht="21" customHeight="1" x14ac:dyDescent="0.3">
      <c r="A491" s="214" t="s">
        <v>141</v>
      </c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</row>
    <row r="492" spans="1:17" ht="34.950000000000003" customHeight="1" x14ac:dyDescent="0.3">
      <c r="A492" s="206" t="s">
        <v>59</v>
      </c>
      <c r="B492" s="206"/>
      <c r="C492" s="206"/>
      <c r="D492" s="217">
        <v>8363859.7800000003</v>
      </c>
      <c r="E492" s="217">
        <v>8178199.29</v>
      </c>
      <c r="F492" s="217"/>
      <c r="G492" s="210">
        <f>E492/D492*100</f>
        <v>97.780205612198827</v>
      </c>
      <c r="H492" s="184" t="s">
        <v>60</v>
      </c>
      <c r="I492" s="184"/>
      <c r="J492" s="5" t="s">
        <v>42</v>
      </c>
      <c r="K492" s="5">
        <v>126</v>
      </c>
      <c r="L492" s="5">
        <v>126</v>
      </c>
      <c r="M492" s="69">
        <f>K492*5/100</f>
        <v>6.3</v>
      </c>
      <c r="N492" s="12">
        <f t="shared" ref="N492:N497" si="90">L492/K492*100</f>
        <v>100</v>
      </c>
      <c r="O492" s="61"/>
      <c r="P492" s="206" t="s">
        <v>43</v>
      </c>
      <c r="Q492" s="206"/>
    </row>
    <row r="493" spans="1:17" ht="34.950000000000003" customHeight="1" x14ac:dyDescent="0.3">
      <c r="A493" s="206"/>
      <c r="B493" s="206"/>
      <c r="C493" s="206"/>
      <c r="D493" s="209"/>
      <c r="E493" s="218"/>
      <c r="F493" s="218"/>
      <c r="G493" s="211"/>
      <c r="H493" s="184" t="s">
        <v>61</v>
      </c>
      <c r="I493" s="184"/>
      <c r="J493" s="5" t="s">
        <v>47</v>
      </c>
      <c r="K493" s="5">
        <v>100</v>
      </c>
      <c r="L493" s="5">
        <v>100</v>
      </c>
      <c r="M493" s="69">
        <f t="shared" ref="M493:M497" si="91">K493*5/100</f>
        <v>5</v>
      </c>
      <c r="N493" s="12">
        <f t="shared" si="90"/>
        <v>100</v>
      </c>
      <c r="O493" s="61"/>
      <c r="P493" s="206"/>
      <c r="Q493" s="206"/>
    </row>
    <row r="494" spans="1:17" ht="34.950000000000003" customHeight="1" x14ac:dyDescent="0.3">
      <c r="A494" s="206"/>
      <c r="B494" s="206"/>
      <c r="C494" s="206"/>
      <c r="D494" s="209"/>
      <c r="E494" s="218"/>
      <c r="F494" s="218"/>
      <c r="G494" s="211"/>
      <c r="H494" s="184" t="s">
        <v>62</v>
      </c>
      <c r="I494" s="184"/>
      <c r="J494" s="5" t="s">
        <v>47</v>
      </c>
      <c r="K494" s="5">
        <v>67</v>
      </c>
      <c r="L494" s="5">
        <v>67</v>
      </c>
      <c r="M494" s="69">
        <f t="shared" si="91"/>
        <v>3.35</v>
      </c>
      <c r="N494" s="12">
        <f t="shared" si="90"/>
        <v>100</v>
      </c>
      <c r="O494" s="61"/>
      <c r="P494" s="206"/>
      <c r="Q494" s="206"/>
    </row>
    <row r="495" spans="1:17" ht="34.950000000000003" customHeight="1" x14ac:dyDescent="0.3">
      <c r="A495" s="206"/>
      <c r="B495" s="206"/>
      <c r="C495" s="206"/>
      <c r="D495" s="209"/>
      <c r="E495" s="218"/>
      <c r="F495" s="218"/>
      <c r="G495" s="211"/>
      <c r="H495" s="184" t="s">
        <v>63</v>
      </c>
      <c r="I495" s="184"/>
      <c r="J495" s="5" t="s">
        <v>64</v>
      </c>
      <c r="K495" s="5">
        <v>16457</v>
      </c>
      <c r="L495" s="5">
        <v>17593</v>
      </c>
      <c r="M495" s="69">
        <f t="shared" si="91"/>
        <v>822.85</v>
      </c>
      <c r="N495" s="12">
        <f t="shared" si="90"/>
        <v>106.90283769824391</v>
      </c>
      <c r="O495" s="61" t="s">
        <v>227</v>
      </c>
      <c r="P495" s="206"/>
      <c r="Q495" s="206"/>
    </row>
    <row r="496" spans="1:17" ht="34.950000000000003" customHeight="1" x14ac:dyDescent="0.3">
      <c r="A496" s="206"/>
      <c r="B496" s="206"/>
      <c r="C496" s="206"/>
      <c r="D496" s="209"/>
      <c r="E496" s="218"/>
      <c r="F496" s="218"/>
      <c r="G496" s="211"/>
      <c r="H496" s="184" t="s">
        <v>65</v>
      </c>
      <c r="I496" s="184"/>
      <c r="J496" s="5" t="s">
        <v>64</v>
      </c>
      <c r="K496" s="5">
        <v>11</v>
      </c>
      <c r="L496" s="5">
        <v>9.1</v>
      </c>
      <c r="M496" s="69"/>
      <c r="N496" s="12"/>
      <c r="O496" s="61"/>
      <c r="P496" s="206"/>
      <c r="Q496" s="206"/>
    </row>
    <row r="497" spans="1:17" ht="34.950000000000003" customHeight="1" x14ac:dyDescent="0.3">
      <c r="A497" s="206"/>
      <c r="B497" s="206"/>
      <c r="C497" s="206"/>
      <c r="D497" s="209"/>
      <c r="E497" s="218"/>
      <c r="F497" s="218"/>
      <c r="G497" s="211"/>
      <c r="H497" s="184" t="s">
        <v>66</v>
      </c>
      <c r="I497" s="184"/>
      <c r="J497" s="5" t="s">
        <v>47</v>
      </c>
      <c r="K497" s="5">
        <v>98</v>
      </c>
      <c r="L497" s="5">
        <v>98</v>
      </c>
      <c r="M497" s="69">
        <f t="shared" si="91"/>
        <v>4.9000000000000004</v>
      </c>
      <c r="N497" s="12">
        <f t="shared" si="90"/>
        <v>100</v>
      </c>
      <c r="O497" s="61"/>
      <c r="P497" s="206"/>
      <c r="Q497" s="206"/>
    </row>
    <row r="498" spans="1:17" ht="24" customHeight="1" x14ac:dyDescent="0.3">
      <c r="A498" s="214" t="s">
        <v>142</v>
      </c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</row>
    <row r="499" spans="1:17" ht="34.950000000000003" customHeight="1" x14ac:dyDescent="0.3">
      <c r="A499" s="206" t="s">
        <v>59</v>
      </c>
      <c r="B499" s="206"/>
      <c r="C499" s="206"/>
      <c r="D499" s="217">
        <v>10125875.189999999</v>
      </c>
      <c r="E499" s="217">
        <v>9950263.2100000009</v>
      </c>
      <c r="F499" s="217"/>
      <c r="G499" s="210">
        <f>E499/D499*100</f>
        <v>98.265710600764393</v>
      </c>
      <c r="H499" s="184" t="s">
        <v>60</v>
      </c>
      <c r="I499" s="184"/>
      <c r="J499" s="5" t="s">
        <v>42</v>
      </c>
      <c r="K499" s="5">
        <v>169</v>
      </c>
      <c r="L499" s="5">
        <v>165</v>
      </c>
      <c r="M499" s="69">
        <f>K499*5/100</f>
        <v>8.4499999999999993</v>
      </c>
      <c r="N499" s="12">
        <v>100</v>
      </c>
      <c r="O499" s="61"/>
      <c r="P499" s="206" t="s">
        <v>43</v>
      </c>
      <c r="Q499" s="206"/>
    </row>
    <row r="500" spans="1:17" ht="34.950000000000003" customHeight="1" x14ac:dyDescent="0.3">
      <c r="A500" s="206"/>
      <c r="B500" s="206"/>
      <c r="C500" s="206"/>
      <c r="D500" s="209"/>
      <c r="E500" s="218"/>
      <c r="F500" s="218"/>
      <c r="G500" s="211"/>
      <c r="H500" s="184" t="s">
        <v>61</v>
      </c>
      <c r="I500" s="184"/>
      <c r="J500" s="5" t="s">
        <v>47</v>
      </c>
      <c r="K500" s="5">
        <v>100</v>
      </c>
      <c r="L500" s="5">
        <v>100</v>
      </c>
      <c r="M500" s="69">
        <f t="shared" ref="M500:M504" si="92">K500*5/100</f>
        <v>5</v>
      </c>
      <c r="N500" s="12">
        <f t="shared" ref="N500:N504" si="93">L500/K500*100</f>
        <v>100</v>
      </c>
      <c r="O500" s="61"/>
      <c r="P500" s="206"/>
      <c r="Q500" s="206"/>
    </row>
    <row r="501" spans="1:17" ht="34.950000000000003" customHeight="1" x14ac:dyDescent="0.3">
      <c r="A501" s="206"/>
      <c r="B501" s="206"/>
      <c r="C501" s="206"/>
      <c r="D501" s="209"/>
      <c r="E501" s="218"/>
      <c r="F501" s="218"/>
      <c r="G501" s="211"/>
      <c r="H501" s="184" t="s">
        <v>62</v>
      </c>
      <c r="I501" s="184"/>
      <c r="J501" s="5" t="s">
        <v>47</v>
      </c>
      <c r="K501" s="5">
        <v>41</v>
      </c>
      <c r="L501" s="5">
        <v>41</v>
      </c>
      <c r="M501" s="69">
        <f t="shared" si="92"/>
        <v>2.0499999999999998</v>
      </c>
      <c r="N501" s="12">
        <f t="shared" si="93"/>
        <v>100</v>
      </c>
      <c r="O501" s="61"/>
      <c r="P501" s="206"/>
      <c r="Q501" s="206"/>
    </row>
    <row r="502" spans="1:17" ht="34.950000000000003" customHeight="1" x14ac:dyDescent="0.3">
      <c r="A502" s="206"/>
      <c r="B502" s="206"/>
      <c r="C502" s="206"/>
      <c r="D502" s="209"/>
      <c r="E502" s="218"/>
      <c r="F502" s="218"/>
      <c r="G502" s="211"/>
      <c r="H502" s="184" t="s">
        <v>63</v>
      </c>
      <c r="I502" s="184"/>
      <c r="J502" s="5" t="s">
        <v>64</v>
      </c>
      <c r="K502" s="5">
        <v>24000</v>
      </c>
      <c r="L502" s="5">
        <v>24872</v>
      </c>
      <c r="M502" s="69">
        <f t="shared" si="92"/>
        <v>1200</v>
      </c>
      <c r="N502" s="12">
        <f t="shared" si="93"/>
        <v>103.63333333333333</v>
      </c>
      <c r="O502" s="61" t="s">
        <v>223</v>
      </c>
      <c r="P502" s="206"/>
      <c r="Q502" s="206"/>
    </row>
    <row r="503" spans="1:17" ht="34.950000000000003" customHeight="1" x14ac:dyDescent="0.3">
      <c r="A503" s="206"/>
      <c r="B503" s="206"/>
      <c r="C503" s="206"/>
      <c r="D503" s="209"/>
      <c r="E503" s="218"/>
      <c r="F503" s="218"/>
      <c r="G503" s="211"/>
      <c r="H503" s="184" t="s">
        <v>65</v>
      </c>
      <c r="I503" s="184"/>
      <c r="J503" s="5" t="s">
        <v>64</v>
      </c>
      <c r="K503" s="5">
        <v>23</v>
      </c>
      <c r="L503" s="5">
        <v>23</v>
      </c>
      <c r="M503" s="69"/>
      <c r="N503" s="12"/>
      <c r="O503" s="61"/>
      <c r="P503" s="206"/>
      <c r="Q503" s="206"/>
    </row>
    <row r="504" spans="1:17" ht="34.950000000000003" customHeight="1" x14ac:dyDescent="0.3">
      <c r="A504" s="206"/>
      <c r="B504" s="206"/>
      <c r="C504" s="206"/>
      <c r="D504" s="209"/>
      <c r="E504" s="218"/>
      <c r="F504" s="218"/>
      <c r="G504" s="211"/>
      <c r="H504" s="184" t="s">
        <v>66</v>
      </c>
      <c r="I504" s="184"/>
      <c r="J504" s="5" t="s">
        <v>47</v>
      </c>
      <c r="K504" s="5">
        <v>92</v>
      </c>
      <c r="L504" s="5">
        <v>94</v>
      </c>
      <c r="M504" s="69">
        <f t="shared" si="92"/>
        <v>4.5999999999999996</v>
      </c>
      <c r="N504" s="12">
        <f t="shared" si="93"/>
        <v>102.17391304347827</v>
      </c>
      <c r="O504" s="61"/>
      <c r="P504" s="206"/>
      <c r="Q504" s="206"/>
    </row>
    <row r="505" spans="1:17" ht="21.6" customHeight="1" x14ac:dyDescent="0.3">
      <c r="A505" s="214" t="s">
        <v>182</v>
      </c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</row>
    <row r="506" spans="1:17" ht="34.950000000000003" customHeight="1" x14ac:dyDescent="0.3">
      <c r="A506" s="206" t="s">
        <v>59</v>
      </c>
      <c r="B506" s="206"/>
      <c r="C506" s="206"/>
      <c r="D506" s="208">
        <v>2332724.8199999998</v>
      </c>
      <c r="E506" s="208">
        <v>2232214.79</v>
      </c>
      <c r="F506" s="208"/>
      <c r="G506" s="210">
        <f>E506/D506*100</f>
        <v>95.69130361462868</v>
      </c>
      <c r="H506" s="184" t="s">
        <v>60</v>
      </c>
      <c r="I506" s="184"/>
      <c r="J506" s="5" t="s">
        <v>42</v>
      </c>
      <c r="K506" s="7">
        <v>25</v>
      </c>
      <c r="L506" s="7">
        <v>25</v>
      </c>
      <c r="M506" s="69">
        <f>K506*5/100</f>
        <v>1.25</v>
      </c>
      <c r="N506" s="52">
        <f t="shared" ref="N506:N511" si="94">L506/K506*100</f>
        <v>100</v>
      </c>
      <c r="O506" s="57"/>
      <c r="P506" s="206" t="s">
        <v>43</v>
      </c>
      <c r="Q506" s="206"/>
    </row>
    <row r="507" spans="1:17" ht="34.950000000000003" customHeight="1" x14ac:dyDescent="0.3">
      <c r="A507" s="206"/>
      <c r="B507" s="206"/>
      <c r="C507" s="206"/>
      <c r="D507" s="209"/>
      <c r="E507" s="218"/>
      <c r="F507" s="218"/>
      <c r="G507" s="211"/>
      <c r="H507" s="184" t="s">
        <v>61</v>
      </c>
      <c r="I507" s="184"/>
      <c r="J507" s="5" t="s">
        <v>47</v>
      </c>
      <c r="K507" s="7">
        <v>100</v>
      </c>
      <c r="L507" s="7">
        <v>100</v>
      </c>
      <c r="M507" s="69">
        <f t="shared" ref="M507:M511" si="95">K507*5/100</f>
        <v>5</v>
      </c>
      <c r="N507" s="52">
        <f t="shared" si="94"/>
        <v>100</v>
      </c>
      <c r="O507" s="57"/>
      <c r="P507" s="206"/>
      <c r="Q507" s="206"/>
    </row>
    <row r="508" spans="1:17" ht="34.950000000000003" customHeight="1" x14ac:dyDescent="0.3">
      <c r="A508" s="206"/>
      <c r="B508" s="206"/>
      <c r="C508" s="206"/>
      <c r="D508" s="209"/>
      <c r="E508" s="218"/>
      <c r="F508" s="218"/>
      <c r="G508" s="211"/>
      <c r="H508" s="184" t="s">
        <v>62</v>
      </c>
      <c r="I508" s="184"/>
      <c r="J508" s="5" t="s">
        <v>47</v>
      </c>
      <c r="K508" s="7"/>
      <c r="L508" s="7"/>
      <c r="M508" s="69"/>
      <c r="N508" s="52"/>
      <c r="O508" s="57"/>
      <c r="P508" s="206"/>
      <c r="Q508" s="206"/>
    </row>
    <row r="509" spans="1:17" ht="34.950000000000003" customHeight="1" x14ac:dyDescent="0.3">
      <c r="A509" s="206"/>
      <c r="B509" s="206"/>
      <c r="C509" s="206"/>
      <c r="D509" s="209"/>
      <c r="E509" s="218"/>
      <c r="F509" s="218"/>
      <c r="G509" s="211"/>
      <c r="H509" s="184" t="s">
        <v>63</v>
      </c>
      <c r="I509" s="184"/>
      <c r="J509" s="5" t="s">
        <v>64</v>
      </c>
      <c r="K509" s="7">
        <v>4750</v>
      </c>
      <c r="L509" s="7">
        <v>4356</v>
      </c>
      <c r="M509" s="69">
        <f t="shared" si="95"/>
        <v>237.5</v>
      </c>
      <c r="N509" s="52">
        <v>97</v>
      </c>
      <c r="O509" s="57" t="s">
        <v>197</v>
      </c>
      <c r="P509" s="206"/>
      <c r="Q509" s="206"/>
    </row>
    <row r="510" spans="1:17" ht="34.950000000000003" customHeight="1" x14ac:dyDescent="0.3">
      <c r="A510" s="206"/>
      <c r="B510" s="206"/>
      <c r="C510" s="206"/>
      <c r="D510" s="209"/>
      <c r="E510" s="218"/>
      <c r="F510" s="218"/>
      <c r="G510" s="211"/>
      <c r="H510" s="184" t="s">
        <v>65</v>
      </c>
      <c r="I510" s="184"/>
      <c r="J510" s="5" t="s">
        <v>64</v>
      </c>
      <c r="K510" s="7">
        <v>18</v>
      </c>
      <c r="L510" s="7">
        <v>16</v>
      </c>
      <c r="M510" s="69"/>
      <c r="N510" s="52"/>
      <c r="O510" s="57"/>
      <c r="P510" s="206"/>
      <c r="Q510" s="206"/>
    </row>
    <row r="511" spans="1:17" ht="34.950000000000003" customHeight="1" x14ac:dyDescent="0.3">
      <c r="A511" s="206"/>
      <c r="B511" s="206"/>
      <c r="C511" s="206"/>
      <c r="D511" s="209"/>
      <c r="E511" s="218"/>
      <c r="F511" s="218"/>
      <c r="G511" s="211"/>
      <c r="H511" s="184" t="s">
        <v>66</v>
      </c>
      <c r="I511" s="184"/>
      <c r="J511" s="5" t="s">
        <v>47</v>
      </c>
      <c r="K511" s="7">
        <v>90</v>
      </c>
      <c r="L511" s="7">
        <v>90</v>
      </c>
      <c r="M511" s="69">
        <f t="shared" si="95"/>
        <v>4.5</v>
      </c>
      <c r="N511" s="52">
        <f t="shared" si="94"/>
        <v>100</v>
      </c>
      <c r="O511" s="57"/>
      <c r="P511" s="206"/>
      <c r="Q511" s="206"/>
    </row>
    <row r="512" spans="1:17" ht="19.95" customHeight="1" x14ac:dyDescent="0.3">
      <c r="A512" s="214" t="s">
        <v>143</v>
      </c>
      <c r="B512" s="214"/>
      <c r="C512" s="214"/>
      <c r="D512" s="214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</row>
    <row r="513" spans="1:17" ht="34.950000000000003" customHeight="1" x14ac:dyDescent="0.3">
      <c r="A513" s="206" t="s">
        <v>59</v>
      </c>
      <c r="B513" s="206"/>
      <c r="C513" s="206"/>
      <c r="D513" s="208">
        <v>2403135.84</v>
      </c>
      <c r="E513" s="208">
        <v>2289894.42</v>
      </c>
      <c r="F513" s="208"/>
      <c r="G513" s="210">
        <f>E513/D513*100</f>
        <v>95.287764506895286</v>
      </c>
      <c r="H513" s="184" t="s">
        <v>60</v>
      </c>
      <c r="I513" s="184"/>
      <c r="J513" s="5" t="s">
        <v>42</v>
      </c>
      <c r="K513" s="5">
        <v>31</v>
      </c>
      <c r="L513" s="5">
        <v>31</v>
      </c>
      <c r="M513" s="69">
        <f>K513*5/100</f>
        <v>1.55</v>
      </c>
      <c r="N513" s="12">
        <f>L513/K513*100</f>
        <v>100</v>
      </c>
      <c r="O513" s="61"/>
      <c r="P513" s="206" t="s">
        <v>43</v>
      </c>
      <c r="Q513" s="206"/>
    </row>
    <row r="514" spans="1:17" ht="34.950000000000003" customHeight="1" x14ac:dyDescent="0.3">
      <c r="A514" s="206"/>
      <c r="B514" s="206"/>
      <c r="C514" s="206"/>
      <c r="D514" s="209"/>
      <c r="E514" s="218"/>
      <c r="F514" s="218"/>
      <c r="G514" s="211"/>
      <c r="H514" s="184" t="s">
        <v>61</v>
      </c>
      <c r="I514" s="184"/>
      <c r="J514" s="5" t="s">
        <v>47</v>
      </c>
      <c r="K514" s="5">
        <v>100</v>
      </c>
      <c r="L514" s="5">
        <v>100</v>
      </c>
      <c r="M514" s="69">
        <f t="shared" ref="M514:M518" si="96">K514*5/100</f>
        <v>5</v>
      </c>
      <c r="N514" s="12">
        <f>L514/K514*100</f>
        <v>100</v>
      </c>
      <c r="O514" s="61"/>
      <c r="P514" s="206"/>
      <c r="Q514" s="206"/>
    </row>
    <row r="515" spans="1:17" ht="34.950000000000003" customHeight="1" x14ac:dyDescent="0.3">
      <c r="A515" s="206"/>
      <c r="B515" s="206"/>
      <c r="C515" s="206"/>
      <c r="D515" s="209"/>
      <c r="E515" s="218"/>
      <c r="F515" s="218"/>
      <c r="G515" s="211"/>
      <c r="H515" s="184" t="s">
        <v>62</v>
      </c>
      <c r="I515" s="184"/>
      <c r="J515" s="5" t="s">
        <v>47</v>
      </c>
      <c r="K515" s="5"/>
      <c r="L515" s="5"/>
      <c r="M515" s="69"/>
      <c r="N515" s="12"/>
      <c r="O515" s="61"/>
      <c r="P515" s="206"/>
      <c r="Q515" s="206"/>
    </row>
    <row r="516" spans="1:17" ht="34.950000000000003" customHeight="1" x14ac:dyDescent="0.3">
      <c r="A516" s="206"/>
      <c r="B516" s="206"/>
      <c r="C516" s="206"/>
      <c r="D516" s="209"/>
      <c r="E516" s="218"/>
      <c r="F516" s="218"/>
      <c r="G516" s="211"/>
      <c r="H516" s="184" t="s">
        <v>63</v>
      </c>
      <c r="I516" s="184"/>
      <c r="J516" s="5" t="s">
        <v>64</v>
      </c>
      <c r="K516" s="5">
        <v>4194</v>
      </c>
      <c r="L516" s="5">
        <v>4173</v>
      </c>
      <c r="M516" s="69">
        <f t="shared" si="96"/>
        <v>209.7</v>
      </c>
      <c r="N516" s="12">
        <v>100</v>
      </c>
      <c r="O516" s="61"/>
      <c r="P516" s="206"/>
      <c r="Q516" s="206"/>
    </row>
    <row r="517" spans="1:17" ht="34.950000000000003" customHeight="1" x14ac:dyDescent="0.3">
      <c r="A517" s="206"/>
      <c r="B517" s="206"/>
      <c r="C517" s="206"/>
      <c r="D517" s="209"/>
      <c r="E517" s="218"/>
      <c r="F517" s="218"/>
      <c r="G517" s="211"/>
      <c r="H517" s="184" t="s">
        <v>65</v>
      </c>
      <c r="I517" s="184"/>
      <c r="J517" s="5" t="s">
        <v>64</v>
      </c>
      <c r="K517" s="5">
        <v>15</v>
      </c>
      <c r="L517" s="5">
        <v>24</v>
      </c>
      <c r="M517" s="69"/>
      <c r="N517" s="12"/>
      <c r="O517" s="61"/>
      <c r="P517" s="206"/>
      <c r="Q517" s="206"/>
    </row>
    <row r="518" spans="1:17" ht="34.950000000000003" customHeight="1" x14ac:dyDescent="0.3">
      <c r="A518" s="206"/>
      <c r="B518" s="206"/>
      <c r="C518" s="206"/>
      <c r="D518" s="209"/>
      <c r="E518" s="218"/>
      <c r="F518" s="218"/>
      <c r="G518" s="211"/>
      <c r="H518" s="184" t="s">
        <v>66</v>
      </c>
      <c r="I518" s="184"/>
      <c r="J518" s="5" t="s">
        <v>47</v>
      </c>
      <c r="K518" s="5">
        <v>95</v>
      </c>
      <c r="L518" s="5">
        <v>95</v>
      </c>
      <c r="M518" s="69">
        <f t="shared" si="96"/>
        <v>4.75</v>
      </c>
      <c r="N518" s="12">
        <f>L518/K518*100</f>
        <v>100</v>
      </c>
      <c r="O518" s="61"/>
      <c r="P518" s="206"/>
      <c r="Q518" s="206"/>
    </row>
    <row r="519" spans="1:17" ht="21.6" customHeight="1" x14ac:dyDescent="0.3">
      <c r="A519" s="168" t="s">
        <v>144</v>
      </c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70"/>
    </row>
    <row r="520" spans="1:17" ht="34.950000000000003" customHeight="1" x14ac:dyDescent="0.3">
      <c r="A520" s="206" t="s">
        <v>59</v>
      </c>
      <c r="B520" s="206"/>
      <c r="C520" s="206"/>
      <c r="D520" s="208">
        <v>3074458.76</v>
      </c>
      <c r="E520" s="208">
        <v>2993009.34</v>
      </c>
      <c r="F520" s="208"/>
      <c r="G520" s="210">
        <f>E520/D520*100</f>
        <v>97.350772075407505</v>
      </c>
      <c r="H520" s="184" t="s">
        <v>60</v>
      </c>
      <c r="I520" s="184"/>
      <c r="J520" s="5" t="s">
        <v>42</v>
      </c>
      <c r="K520" s="7">
        <v>35</v>
      </c>
      <c r="L520" s="7">
        <v>33</v>
      </c>
      <c r="M520" s="69">
        <f>K520*5/100</f>
        <v>1.75</v>
      </c>
      <c r="N520" s="52">
        <v>100</v>
      </c>
      <c r="O520" s="57"/>
      <c r="P520" s="206" t="s">
        <v>43</v>
      </c>
      <c r="Q520" s="206"/>
    </row>
    <row r="521" spans="1:17" ht="34.950000000000003" customHeight="1" x14ac:dyDescent="0.3">
      <c r="A521" s="206"/>
      <c r="B521" s="206"/>
      <c r="C521" s="206"/>
      <c r="D521" s="209"/>
      <c r="E521" s="218"/>
      <c r="F521" s="218"/>
      <c r="G521" s="211"/>
      <c r="H521" s="184" t="s">
        <v>61</v>
      </c>
      <c r="I521" s="184"/>
      <c r="J521" s="5" t="s">
        <v>47</v>
      </c>
      <c r="K521" s="7">
        <v>100</v>
      </c>
      <c r="L521" s="7">
        <v>100</v>
      </c>
      <c r="M521" s="69">
        <f t="shared" ref="M521:M525" si="97">K521*5/100</f>
        <v>5</v>
      </c>
      <c r="N521" s="52">
        <f t="shared" ref="N521:N525" si="98">L521/K521*100</f>
        <v>100</v>
      </c>
      <c r="O521" s="57"/>
      <c r="P521" s="206"/>
      <c r="Q521" s="206"/>
    </row>
    <row r="522" spans="1:17" ht="34.950000000000003" customHeight="1" x14ac:dyDescent="0.3">
      <c r="A522" s="206"/>
      <c r="B522" s="206"/>
      <c r="C522" s="206"/>
      <c r="D522" s="209"/>
      <c r="E522" s="218"/>
      <c r="F522" s="218"/>
      <c r="G522" s="211"/>
      <c r="H522" s="184" t="s">
        <v>62</v>
      </c>
      <c r="I522" s="184"/>
      <c r="J522" s="5" t="s">
        <v>47</v>
      </c>
      <c r="K522" s="7">
        <v>50</v>
      </c>
      <c r="L522" s="7">
        <v>50</v>
      </c>
      <c r="M522" s="69">
        <f t="shared" si="97"/>
        <v>2.5</v>
      </c>
      <c r="N522" s="52">
        <f t="shared" si="98"/>
        <v>100</v>
      </c>
      <c r="O522" s="57"/>
      <c r="P522" s="206"/>
      <c r="Q522" s="206"/>
    </row>
    <row r="523" spans="1:17" ht="34.950000000000003" customHeight="1" x14ac:dyDescent="0.3">
      <c r="A523" s="206"/>
      <c r="B523" s="206"/>
      <c r="C523" s="206"/>
      <c r="D523" s="209"/>
      <c r="E523" s="218"/>
      <c r="F523" s="218"/>
      <c r="G523" s="211"/>
      <c r="H523" s="184" t="s">
        <v>63</v>
      </c>
      <c r="I523" s="184"/>
      <c r="J523" s="5" t="s">
        <v>64</v>
      </c>
      <c r="K523" s="7">
        <v>3300</v>
      </c>
      <c r="L523" s="7">
        <v>3437</v>
      </c>
      <c r="M523" s="69">
        <f t="shared" si="97"/>
        <v>165</v>
      </c>
      <c r="N523" s="52">
        <f t="shared" si="98"/>
        <v>104.15151515151516</v>
      </c>
      <c r="O523" s="61" t="s">
        <v>223</v>
      </c>
      <c r="P523" s="206"/>
      <c r="Q523" s="206"/>
    </row>
    <row r="524" spans="1:17" ht="34.950000000000003" customHeight="1" x14ac:dyDescent="0.3">
      <c r="A524" s="206"/>
      <c r="B524" s="206"/>
      <c r="C524" s="206"/>
      <c r="D524" s="209"/>
      <c r="E524" s="218"/>
      <c r="F524" s="218"/>
      <c r="G524" s="211"/>
      <c r="H524" s="184" t="s">
        <v>65</v>
      </c>
      <c r="I524" s="184"/>
      <c r="J524" s="5" t="s">
        <v>64</v>
      </c>
      <c r="K524" s="7">
        <v>15</v>
      </c>
      <c r="L524" s="7">
        <v>15</v>
      </c>
      <c r="M524" s="69"/>
      <c r="N524" s="52"/>
      <c r="O524" s="57"/>
      <c r="P524" s="206"/>
      <c r="Q524" s="206"/>
    </row>
    <row r="525" spans="1:17" ht="34.950000000000003" customHeight="1" x14ac:dyDescent="0.3">
      <c r="A525" s="206"/>
      <c r="B525" s="206"/>
      <c r="C525" s="206"/>
      <c r="D525" s="209"/>
      <c r="E525" s="218"/>
      <c r="F525" s="218"/>
      <c r="G525" s="211"/>
      <c r="H525" s="184" t="s">
        <v>66</v>
      </c>
      <c r="I525" s="184"/>
      <c r="J525" s="5" t="s">
        <v>47</v>
      </c>
      <c r="K525" s="7">
        <v>80</v>
      </c>
      <c r="L525" s="7">
        <v>80</v>
      </c>
      <c r="M525" s="69">
        <f t="shared" si="97"/>
        <v>4</v>
      </c>
      <c r="N525" s="52">
        <f t="shared" si="98"/>
        <v>100</v>
      </c>
      <c r="O525" s="57"/>
      <c r="P525" s="206"/>
      <c r="Q525" s="206"/>
    </row>
    <row r="526" spans="1:17" ht="19.2" customHeight="1" x14ac:dyDescent="0.3">
      <c r="A526" s="214" t="s">
        <v>145</v>
      </c>
      <c r="B526" s="214"/>
      <c r="C526" s="214"/>
      <c r="D526" s="214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</row>
    <row r="527" spans="1:17" ht="34.950000000000003" customHeight="1" x14ac:dyDescent="0.3">
      <c r="A527" s="206" t="s">
        <v>59</v>
      </c>
      <c r="B527" s="206"/>
      <c r="C527" s="206"/>
      <c r="D527" s="208">
        <v>7681089.5300000003</v>
      </c>
      <c r="E527" s="208">
        <v>7597909.7800000003</v>
      </c>
      <c r="F527" s="208"/>
      <c r="G527" s="210">
        <f>E527/D527*100</f>
        <v>98.917083967383462</v>
      </c>
      <c r="H527" s="184" t="s">
        <v>60</v>
      </c>
      <c r="I527" s="184"/>
      <c r="J527" s="5" t="s">
        <v>42</v>
      </c>
      <c r="K527" s="5">
        <v>106</v>
      </c>
      <c r="L527" s="5">
        <v>111</v>
      </c>
      <c r="M527" s="69">
        <f>K527*5/100</f>
        <v>5.3</v>
      </c>
      <c r="N527" s="12">
        <f t="shared" ref="N527:N532" si="99">L527/K527*100</f>
        <v>104.71698113207549</v>
      </c>
      <c r="O527" s="61" t="s">
        <v>195</v>
      </c>
      <c r="P527" s="206" t="s">
        <v>43</v>
      </c>
      <c r="Q527" s="206"/>
    </row>
    <row r="528" spans="1:17" ht="34.950000000000003" customHeight="1" x14ac:dyDescent="0.3">
      <c r="A528" s="206"/>
      <c r="B528" s="206"/>
      <c r="C528" s="206"/>
      <c r="D528" s="209"/>
      <c r="E528" s="218"/>
      <c r="F528" s="218"/>
      <c r="G528" s="211"/>
      <c r="H528" s="184" t="s">
        <v>61</v>
      </c>
      <c r="I528" s="184"/>
      <c r="J528" s="5" t="s">
        <v>47</v>
      </c>
      <c r="K528" s="5">
        <v>100</v>
      </c>
      <c r="L528" s="5">
        <v>100</v>
      </c>
      <c r="M528" s="69">
        <f t="shared" ref="M528:M532" si="100">K528*5/100</f>
        <v>5</v>
      </c>
      <c r="N528" s="12">
        <f t="shared" si="99"/>
        <v>100</v>
      </c>
      <c r="O528" s="61"/>
      <c r="P528" s="206"/>
      <c r="Q528" s="206"/>
    </row>
    <row r="529" spans="1:17" ht="34.950000000000003" customHeight="1" x14ac:dyDescent="0.3">
      <c r="A529" s="206"/>
      <c r="B529" s="206"/>
      <c r="C529" s="206"/>
      <c r="D529" s="209"/>
      <c r="E529" s="218"/>
      <c r="F529" s="218"/>
      <c r="G529" s="211"/>
      <c r="H529" s="184" t="s">
        <v>62</v>
      </c>
      <c r="I529" s="184"/>
      <c r="J529" s="5" t="s">
        <v>47</v>
      </c>
      <c r="K529" s="5">
        <v>60</v>
      </c>
      <c r="L529" s="5">
        <v>55</v>
      </c>
      <c r="M529" s="69">
        <f t="shared" si="100"/>
        <v>3</v>
      </c>
      <c r="N529" s="12">
        <v>97</v>
      </c>
      <c r="O529" s="61" t="s">
        <v>198</v>
      </c>
      <c r="P529" s="206"/>
      <c r="Q529" s="206"/>
    </row>
    <row r="530" spans="1:17" ht="34.950000000000003" customHeight="1" x14ac:dyDescent="0.3">
      <c r="A530" s="206"/>
      <c r="B530" s="206"/>
      <c r="C530" s="206"/>
      <c r="D530" s="209"/>
      <c r="E530" s="218"/>
      <c r="F530" s="218"/>
      <c r="G530" s="211"/>
      <c r="H530" s="184" t="s">
        <v>63</v>
      </c>
      <c r="I530" s="184"/>
      <c r="J530" s="5" t="s">
        <v>64</v>
      </c>
      <c r="K530" s="5">
        <v>14000</v>
      </c>
      <c r="L530" s="5">
        <v>14279</v>
      </c>
      <c r="M530" s="69">
        <f t="shared" si="100"/>
        <v>700</v>
      </c>
      <c r="N530" s="12">
        <f t="shared" si="99"/>
        <v>101.99285714285715</v>
      </c>
      <c r="O530" s="61" t="s">
        <v>228</v>
      </c>
      <c r="P530" s="206"/>
      <c r="Q530" s="206"/>
    </row>
    <row r="531" spans="1:17" ht="34.950000000000003" customHeight="1" x14ac:dyDescent="0.3">
      <c r="A531" s="206"/>
      <c r="B531" s="206"/>
      <c r="C531" s="206"/>
      <c r="D531" s="209"/>
      <c r="E531" s="218"/>
      <c r="F531" s="218"/>
      <c r="G531" s="211"/>
      <c r="H531" s="184" t="s">
        <v>65</v>
      </c>
      <c r="I531" s="184"/>
      <c r="J531" s="5" t="s">
        <v>64</v>
      </c>
      <c r="K531" s="5">
        <v>8</v>
      </c>
      <c r="L531" s="5">
        <v>25</v>
      </c>
      <c r="M531" s="69"/>
      <c r="N531" s="12"/>
      <c r="O531" s="61"/>
      <c r="P531" s="206"/>
      <c r="Q531" s="206"/>
    </row>
    <row r="532" spans="1:17" ht="34.950000000000003" customHeight="1" x14ac:dyDescent="0.3">
      <c r="A532" s="206"/>
      <c r="B532" s="206"/>
      <c r="C532" s="206"/>
      <c r="D532" s="209"/>
      <c r="E532" s="218"/>
      <c r="F532" s="218"/>
      <c r="G532" s="211"/>
      <c r="H532" s="184" t="s">
        <v>66</v>
      </c>
      <c r="I532" s="184"/>
      <c r="J532" s="5" t="s">
        <v>47</v>
      </c>
      <c r="K532" s="5">
        <v>99</v>
      </c>
      <c r="L532" s="5">
        <v>100</v>
      </c>
      <c r="M532" s="69">
        <f t="shared" si="100"/>
        <v>4.95</v>
      </c>
      <c r="N532" s="12">
        <f t="shared" si="99"/>
        <v>101.01010101010101</v>
      </c>
      <c r="O532" s="61"/>
      <c r="P532" s="206"/>
      <c r="Q532" s="206"/>
    </row>
    <row r="533" spans="1:17" x14ac:dyDescent="0.3">
      <c r="A533" s="214" t="s">
        <v>146</v>
      </c>
      <c r="B533" s="214"/>
      <c r="C533" s="214"/>
      <c r="D533" s="214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</row>
    <row r="534" spans="1:17" ht="34.950000000000003" customHeight="1" x14ac:dyDescent="0.3">
      <c r="A534" s="206" t="s">
        <v>38</v>
      </c>
      <c r="B534" s="206"/>
      <c r="C534" s="206"/>
      <c r="D534" s="217">
        <v>12332653.640000001</v>
      </c>
      <c r="E534" s="217">
        <v>12260134.439999999</v>
      </c>
      <c r="F534" s="217"/>
      <c r="G534" s="210">
        <f>E534/D534*100</f>
        <v>99.41197408021911</v>
      </c>
      <c r="H534" s="184" t="s">
        <v>41</v>
      </c>
      <c r="I534" s="184"/>
      <c r="J534" s="5" t="s">
        <v>42</v>
      </c>
      <c r="K534" s="5">
        <v>1537</v>
      </c>
      <c r="L534" s="5">
        <v>1498</v>
      </c>
      <c r="M534" s="69">
        <f>K534*5/100</f>
        <v>76.849999999999994</v>
      </c>
      <c r="N534" s="12">
        <v>100</v>
      </c>
      <c r="O534" s="61"/>
      <c r="P534" s="206" t="s">
        <v>43</v>
      </c>
      <c r="Q534" s="206"/>
    </row>
    <row r="535" spans="1:17" ht="34.950000000000003" customHeight="1" x14ac:dyDescent="0.3">
      <c r="A535" s="206"/>
      <c r="B535" s="206"/>
      <c r="C535" s="206"/>
      <c r="D535" s="209"/>
      <c r="E535" s="218"/>
      <c r="F535" s="218"/>
      <c r="G535" s="211"/>
      <c r="H535" s="184" t="s">
        <v>61</v>
      </c>
      <c r="I535" s="184"/>
      <c r="J535" s="5" t="s">
        <v>47</v>
      </c>
      <c r="K535" s="5">
        <v>100</v>
      </c>
      <c r="L535" s="5">
        <v>100</v>
      </c>
      <c r="M535" s="69">
        <f t="shared" ref="M535:M538" si="101">K535*5/100</f>
        <v>5</v>
      </c>
      <c r="N535" s="12">
        <f>L535/K535*100</f>
        <v>100</v>
      </c>
      <c r="O535" s="61"/>
      <c r="P535" s="206"/>
      <c r="Q535" s="206"/>
    </row>
    <row r="536" spans="1:17" ht="34.950000000000003" customHeight="1" x14ac:dyDescent="0.3">
      <c r="A536" s="206"/>
      <c r="B536" s="206"/>
      <c r="C536" s="206"/>
      <c r="D536" s="209"/>
      <c r="E536" s="218"/>
      <c r="F536" s="218"/>
      <c r="G536" s="211"/>
      <c r="H536" s="184" t="s">
        <v>147</v>
      </c>
      <c r="I536" s="184"/>
      <c r="J536" s="5" t="s">
        <v>148</v>
      </c>
      <c r="K536" s="5">
        <v>135</v>
      </c>
      <c r="L536" s="5">
        <v>135</v>
      </c>
      <c r="M536" s="69">
        <f t="shared" si="101"/>
        <v>6.75</v>
      </c>
      <c r="N536" s="12">
        <f>L536/K536*100</f>
        <v>100</v>
      </c>
      <c r="O536" s="61"/>
      <c r="P536" s="206"/>
      <c r="Q536" s="206"/>
    </row>
    <row r="537" spans="1:17" ht="48.6" customHeight="1" x14ac:dyDescent="0.3">
      <c r="A537" s="206"/>
      <c r="B537" s="206"/>
      <c r="C537" s="206"/>
      <c r="D537" s="209"/>
      <c r="E537" s="218"/>
      <c r="F537" s="218"/>
      <c r="G537" s="211"/>
      <c r="H537" s="184" t="s">
        <v>149</v>
      </c>
      <c r="I537" s="251"/>
      <c r="J537" s="5" t="s">
        <v>47</v>
      </c>
      <c r="K537" s="5">
        <v>97</v>
      </c>
      <c r="L537" s="5">
        <v>97</v>
      </c>
      <c r="M537" s="69">
        <f t="shared" si="101"/>
        <v>4.8499999999999996</v>
      </c>
      <c r="N537" s="12">
        <v>100</v>
      </c>
      <c r="O537" s="61"/>
      <c r="P537" s="206"/>
      <c r="Q537" s="206"/>
    </row>
    <row r="538" spans="1:17" ht="34.950000000000003" customHeight="1" x14ac:dyDescent="0.3">
      <c r="A538" s="206"/>
      <c r="B538" s="206"/>
      <c r="C538" s="206"/>
      <c r="D538" s="209"/>
      <c r="E538" s="218"/>
      <c r="F538" s="218"/>
      <c r="G538" s="211"/>
      <c r="H538" s="251" t="s">
        <v>150</v>
      </c>
      <c r="I538" s="251"/>
      <c r="J538" s="5" t="s">
        <v>42</v>
      </c>
      <c r="K538" s="5">
        <v>60</v>
      </c>
      <c r="L538" s="5">
        <v>60</v>
      </c>
      <c r="M538" s="69">
        <f t="shared" si="101"/>
        <v>3</v>
      </c>
      <c r="N538" s="12">
        <f>L538/K538*100</f>
        <v>100</v>
      </c>
      <c r="O538" s="61"/>
      <c r="P538" s="206"/>
      <c r="Q538" s="206"/>
    </row>
    <row r="539" spans="1:17" ht="12.6" customHeight="1" x14ac:dyDescent="0.3">
      <c r="A539" s="214" t="s">
        <v>151</v>
      </c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</row>
    <row r="540" spans="1:17" ht="34.950000000000003" customHeight="1" x14ac:dyDescent="0.3">
      <c r="A540" s="206" t="s">
        <v>38</v>
      </c>
      <c r="B540" s="206"/>
      <c r="C540" s="206"/>
      <c r="D540" s="208">
        <v>16594067.43</v>
      </c>
      <c r="E540" s="208">
        <v>16568672</v>
      </c>
      <c r="F540" s="208"/>
      <c r="G540" s="210">
        <f>E540/D540*100</f>
        <v>99.846960788202608</v>
      </c>
      <c r="H540" s="184" t="s">
        <v>41</v>
      </c>
      <c r="I540" s="184"/>
      <c r="J540" s="5" t="s">
        <v>42</v>
      </c>
      <c r="K540" s="7">
        <v>1200</v>
      </c>
      <c r="L540" s="7">
        <v>1183</v>
      </c>
      <c r="M540" s="18">
        <f>K540*5/100</f>
        <v>60</v>
      </c>
      <c r="N540" s="52">
        <v>100</v>
      </c>
      <c r="O540" s="57"/>
      <c r="P540" s="206" t="s">
        <v>43</v>
      </c>
      <c r="Q540" s="206"/>
    </row>
    <row r="541" spans="1:17" ht="34.950000000000003" customHeight="1" x14ac:dyDescent="0.3">
      <c r="A541" s="206"/>
      <c r="B541" s="206"/>
      <c r="C541" s="206"/>
      <c r="D541" s="209"/>
      <c r="E541" s="218"/>
      <c r="F541" s="218"/>
      <c r="G541" s="211"/>
      <c r="H541" s="184" t="s">
        <v>61</v>
      </c>
      <c r="I541" s="184"/>
      <c r="J541" s="5" t="s">
        <v>47</v>
      </c>
      <c r="K541" s="7">
        <v>100</v>
      </c>
      <c r="L541" s="7">
        <v>95</v>
      </c>
      <c r="M541" s="18">
        <f t="shared" ref="M541:M544" si="102">K541*5/100</f>
        <v>5</v>
      </c>
      <c r="N541" s="52">
        <v>100</v>
      </c>
      <c r="O541" s="57"/>
      <c r="P541" s="206"/>
      <c r="Q541" s="206"/>
    </row>
    <row r="542" spans="1:17" ht="34.950000000000003" customHeight="1" x14ac:dyDescent="0.3">
      <c r="A542" s="206"/>
      <c r="B542" s="206"/>
      <c r="C542" s="206"/>
      <c r="D542" s="209"/>
      <c r="E542" s="218"/>
      <c r="F542" s="218"/>
      <c r="G542" s="211"/>
      <c r="H542" s="184" t="s">
        <v>147</v>
      </c>
      <c r="I542" s="184"/>
      <c r="J542" s="5" t="s">
        <v>148</v>
      </c>
      <c r="K542" s="7">
        <v>100</v>
      </c>
      <c r="L542" s="7">
        <v>100</v>
      </c>
      <c r="M542" s="18">
        <f t="shared" si="102"/>
        <v>5</v>
      </c>
      <c r="N542" s="52">
        <f>L542/K542*100</f>
        <v>100</v>
      </c>
      <c r="O542" s="57"/>
      <c r="P542" s="206"/>
      <c r="Q542" s="206"/>
    </row>
    <row r="543" spans="1:17" ht="47.4" customHeight="1" x14ac:dyDescent="0.3">
      <c r="A543" s="206"/>
      <c r="B543" s="206"/>
      <c r="C543" s="206"/>
      <c r="D543" s="209"/>
      <c r="E543" s="218"/>
      <c r="F543" s="218"/>
      <c r="G543" s="211"/>
      <c r="H543" s="184" t="s">
        <v>149</v>
      </c>
      <c r="I543" s="251"/>
      <c r="J543" s="5" t="s">
        <v>47</v>
      </c>
      <c r="K543" s="7">
        <v>80</v>
      </c>
      <c r="L543" s="7">
        <v>92</v>
      </c>
      <c r="M543" s="18">
        <f t="shared" si="102"/>
        <v>4</v>
      </c>
      <c r="N543" s="52">
        <f>L543/K543*100</f>
        <v>114.99999999999999</v>
      </c>
      <c r="O543" s="57"/>
      <c r="P543" s="206"/>
      <c r="Q543" s="206"/>
    </row>
    <row r="544" spans="1:17" ht="34.950000000000003" customHeight="1" x14ac:dyDescent="0.3">
      <c r="A544" s="206"/>
      <c r="B544" s="206"/>
      <c r="C544" s="206"/>
      <c r="D544" s="209"/>
      <c r="E544" s="218"/>
      <c r="F544" s="218"/>
      <c r="G544" s="211"/>
      <c r="H544" s="251" t="s">
        <v>150</v>
      </c>
      <c r="I544" s="251"/>
      <c r="J544" s="5" t="s">
        <v>42</v>
      </c>
      <c r="K544" s="7">
        <v>1200</v>
      </c>
      <c r="L544" s="7">
        <v>1204</v>
      </c>
      <c r="M544" s="18">
        <f t="shared" si="102"/>
        <v>60</v>
      </c>
      <c r="N544" s="52">
        <f>L544/K544*100</f>
        <v>100.33333333333334</v>
      </c>
      <c r="O544" s="57"/>
      <c r="P544" s="206"/>
      <c r="Q544" s="206"/>
    </row>
    <row r="545" spans="1:17" x14ac:dyDescent="0.3">
      <c r="A545" s="214" t="s">
        <v>153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</row>
    <row r="546" spans="1:17" ht="34.950000000000003" customHeight="1" x14ac:dyDescent="0.3">
      <c r="A546" s="206" t="s">
        <v>152</v>
      </c>
      <c r="B546" s="206"/>
      <c r="C546" s="206"/>
      <c r="D546" s="208">
        <v>1072772.58</v>
      </c>
      <c r="E546" s="208">
        <v>1072772.58</v>
      </c>
      <c r="F546" s="208"/>
      <c r="G546" s="254">
        <f>E546/D546*100</f>
        <v>100</v>
      </c>
      <c r="H546" s="184" t="s">
        <v>41</v>
      </c>
      <c r="I546" s="184"/>
      <c r="J546" s="5" t="s">
        <v>42</v>
      </c>
      <c r="K546" s="2">
        <v>19</v>
      </c>
      <c r="L546" s="10">
        <v>18</v>
      </c>
      <c r="M546" s="69">
        <f>K546*5/100</f>
        <v>0.95</v>
      </c>
      <c r="N546" s="52">
        <v>100</v>
      </c>
      <c r="O546" s="57"/>
      <c r="P546" s="206" t="s">
        <v>43</v>
      </c>
      <c r="Q546" s="206"/>
    </row>
    <row r="547" spans="1:17" ht="34.950000000000003" customHeight="1" x14ac:dyDescent="0.3">
      <c r="A547" s="206"/>
      <c r="B547" s="206"/>
      <c r="C547" s="206"/>
      <c r="D547" s="209"/>
      <c r="E547" s="209"/>
      <c r="F547" s="209"/>
      <c r="G547" s="255"/>
      <c r="H547" s="184" t="s">
        <v>44</v>
      </c>
      <c r="I547" s="184"/>
      <c r="J547" s="5" t="s">
        <v>154</v>
      </c>
      <c r="K547" s="2">
        <v>10</v>
      </c>
      <c r="L547" s="10">
        <v>10</v>
      </c>
      <c r="M547" s="69">
        <f t="shared" ref="M547:M559" si="103">K547*5/100</f>
        <v>0.5</v>
      </c>
      <c r="N547" s="52">
        <f>L547/K547*100</f>
        <v>100</v>
      </c>
      <c r="O547" s="57"/>
      <c r="P547" s="206"/>
      <c r="Q547" s="206"/>
    </row>
    <row r="548" spans="1:17" ht="34.950000000000003" customHeight="1" x14ac:dyDescent="0.3">
      <c r="A548" s="206"/>
      <c r="B548" s="206"/>
      <c r="C548" s="206"/>
      <c r="D548" s="209"/>
      <c r="E548" s="209"/>
      <c r="F548" s="209"/>
      <c r="G548" s="255"/>
      <c r="H548" s="184" t="s">
        <v>46</v>
      </c>
      <c r="I548" s="184"/>
      <c r="J548" s="5" t="s">
        <v>47</v>
      </c>
      <c r="K548" s="2">
        <v>100</v>
      </c>
      <c r="L548" s="10">
        <v>100</v>
      </c>
      <c r="M548" s="69">
        <f t="shared" si="103"/>
        <v>5</v>
      </c>
      <c r="N548" s="52">
        <f>L548/K548*100</f>
        <v>100</v>
      </c>
      <c r="O548" s="57"/>
      <c r="P548" s="206"/>
      <c r="Q548" s="206"/>
    </row>
    <row r="549" spans="1:17" ht="34.950000000000003" customHeight="1" x14ac:dyDescent="0.3">
      <c r="A549" s="206"/>
      <c r="B549" s="206"/>
      <c r="C549" s="206"/>
      <c r="D549" s="209"/>
      <c r="E549" s="209"/>
      <c r="F549" s="209"/>
      <c r="G549" s="255"/>
      <c r="H549" s="184" t="s">
        <v>48</v>
      </c>
      <c r="I549" s="184"/>
      <c r="J549" s="5" t="s">
        <v>47</v>
      </c>
      <c r="K549" s="2">
        <v>80</v>
      </c>
      <c r="L549" s="10">
        <v>80</v>
      </c>
      <c r="M549" s="69">
        <f t="shared" si="103"/>
        <v>4</v>
      </c>
      <c r="N549" s="52">
        <f>L549/K549*100</f>
        <v>100</v>
      </c>
      <c r="O549" s="57"/>
      <c r="P549" s="206"/>
      <c r="Q549" s="206"/>
    </row>
    <row r="550" spans="1:17" ht="34.950000000000003" customHeight="1" x14ac:dyDescent="0.3">
      <c r="A550" s="206"/>
      <c r="B550" s="206"/>
      <c r="C550" s="206"/>
      <c r="D550" s="209"/>
      <c r="E550" s="209"/>
      <c r="F550" s="209"/>
      <c r="G550" s="255"/>
      <c r="H550" s="184" t="s">
        <v>49</v>
      </c>
      <c r="I550" s="184"/>
      <c r="J550" s="5" t="s">
        <v>47</v>
      </c>
      <c r="K550" s="2">
        <v>100</v>
      </c>
      <c r="L550" s="10">
        <v>100</v>
      </c>
      <c r="M550" s="69">
        <f t="shared" si="103"/>
        <v>5</v>
      </c>
      <c r="N550" s="52">
        <f>L550/K550*100</f>
        <v>100</v>
      </c>
      <c r="O550" s="57"/>
      <c r="P550" s="206"/>
      <c r="Q550" s="206"/>
    </row>
    <row r="551" spans="1:17" ht="28.95" customHeight="1" x14ac:dyDescent="0.3">
      <c r="A551" s="207"/>
      <c r="B551" s="207"/>
      <c r="C551" s="207"/>
      <c r="D551" s="209"/>
      <c r="E551" s="209"/>
      <c r="F551" s="209"/>
      <c r="G551" s="255"/>
      <c r="H551" s="184" t="s">
        <v>69</v>
      </c>
      <c r="I551" s="184"/>
      <c r="J551" s="5" t="s">
        <v>47</v>
      </c>
      <c r="K551" s="2"/>
      <c r="L551" s="2"/>
      <c r="M551" s="69">
        <f t="shared" si="103"/>
        <v>0</v>
      </c>
      <c r="N551" s="12"/>
      <c r="O551" s="61"/>
      <c r="P551" s="207"/>
      <c r="Q551" s="207"/>
    </row>
    <row r="552" spans="1:17" ht="22.95" customHeight="1" x14ac:dyDescent="0.3">
      <c r="A552" s="207"/>
      <c r="B552" s="207"/>
      <c r="C552" s="207"/>
      <c r="D552" s="209"/>
      <c r="E552" s="209"/>
      <c r="F552" s="209"/>
      <c r="G552" s="255"/>
      <c r="H552" s="184" t="s">
        <v>55</v>
      </c>
      <c r="I552" s="184"/>
      <c r="J552" s="5" t="s">
        <v>47</v>
      </c>
      <c r="K552" s="15">
        <v>1</v>
      </c>
      <c r="L552" s="16">
        <v>1</v>
      </c>
      <c r="M552" s="19">
        <f t="shared" si="103"/>
        <v>0.05</v>
      </c>
      <c r="N552" s="12">
        <f t="shared" ref="N552" si="104">L552/K552*100</f>
        <v>100</v>
      </c>
      <c r="O552" s="61"/>
      <c r="P552" s="207"/>
      <c r="Q552" s="207"/>
    </row>
    <row r="553" spans="1:17" ht="25.95" customHeight="1" x14ac:dyDescent="0.3">
      <c r="A553" s="207"/>
      <c r="B553" s="207"/>
      <c r="C553" s="207"/>
      <c r="D553" s="209"/>
      <c r="E553" s="209"/>
      <c r="F553" s="209"/>
      <c r="G553" s="255"/>
      <c r="H553" s="252" t="s">
        <v>52</v>
      </c>
      <c r="I553" s="252"/>
      <c r="J553" s="22"/>
      <c r="K553" s="2"/>
      <c r="L553" s="10"/>
      <c r="M553" s="69"/>
      <c r="N553" s="12"/>
      <c r="O553" s="61"/>
      <c r="P553" s="207"/>
      <c r="Q553" s="207"/>
    </row>
    <row r="554" spans="1:17" x14ac:dyDescent="0.3">
      <c r="A554" s="207"/>
      <c r="B554" s="207"/>
      <c r="C554" s="207"/>
      <c r="D554" s="209"/>
      <c r="E554" s="209"/>
      <c r="F554" s="209"/>
      <c r="G554" s="255"/>
      <c r="H554" s="253" t="s">
        <v>155</v>
      </c>
      <c r="I554" s="253"/>
      <c r="J554" s="22" t="s">
        <v>154</v>
      </c>
      <c r="K554" s="2"/>
      <c r="L554" s="10">
        <v>1</v>
      </c>
      <c r="M554" s="69"/>
      <c r="N554" s="12"/>
      <c r="O554" s="61"/>
      <c r="P554" s="207"/>
      <c r="Q554" s="207"/>
    </row>
    <row r="555" spans="1:17" ht="34.950000000000003" customHeight="1" x14ac:dyDescent="0.3">
      <c r="A555" s="206" t="s">
        <v>156</v>
      </c>
      <c r="B555" s="206"/>
      <c r="C555" s="206"/>
      <c r="D555" s="208">
        <v>8092643.3099999996</v>
      </c>
      <c r="E555" s="208">
        <v>8083876.6399999997</v>
      </c>
      <c r="F555" s="208"/>
      <c r="G555" s="210">
        <f>E555/D555*100</f>
        <v>99.891671118271503</v>
      </c>
      <c r="H555" s="184" t="s">
        <v>41</v>
      </c>
      <c r="I555" s="184"/>
      <c r="J555" s="5" t="s">
        <v>42</v>
      </c>
      <c r="K555" s="2">
        <v>211</v>
      </c>
      <c r="L555" s="10">
        <v>211</v>
      </c>
      <c r="M555" s="69">
        <f t="shared" si="103"/>
        <v>10.55</v>
      </c>
      <c r="N555" s="52">
        <f>L555/K555*100</f>
        <v>100</v>
      </c>
      <c r="O555" s="57"/>
      <c r="P555" s="206" t="s">
        <v>43</v>
      </c>
      <c r="Q555" s="206"/>
    </row>
    <row r="556" spans="1:17" ht="61.95" customHeight="1" x14ac:dyDescent="0.3">
      <c r="A556" s="206"/>
      <c r="B556" s="206"/>
      <c r="C556" s="206"/>
      <c r="D556" s="209"/>
      <c r="E556" s="209"/>
      <c r="F556" s="209"/>
      <c r="G556" s="211"/>
      <c r="H556" s="184" t="s">
        <v>44</v>
      </c>
      <c r="I556" s="184"/>
      <c r="J556" s="5" t="s">
        <v>154</v>
      </c>
      <c r="K556" s="2">
        <v>211</v>
      </c>
      <c r="L556" s="10">
        <v>211</v>
      </c>
      <c r="M556" s="69">
        <f t="shared" si="103"/>
        <v>10.55</v>
      </c>
      <c r="N556" s="52">
        <f>L556/K556*100</f>
        <v>100</v>
      </c>
      <c r="O556" s="57"/>
      <c r="P556" s="206"/>
      <c r="Q556" s="206"/>
    </row>
    <row r="557" spans="1:17" ht="34.950000000000003" customHeight="1" x14ac:dyDescent="0.3">
      <c r="A557" s="206"/>
      <c r="B557" s="206"/>
      <c r="C557" s="206"/>
      <c r="D557" s="209"/>
      <c r="E557" s="209"/>
      <c r="F557" s="209"/>
      <c r="G557" s="211"/>
      <c r="H557" s="184" t="s">
        <v>46</v>
      </c>
      <c r="I557" s="184"/>
      <c r="J557" s="5" t="s">
        <v>47</v>
      </c>
      <c r="K557" s="2">
        <v>100</v>
      </c>
      <c r="L557" s="10">
        <v>100</v>
      </c>
      <c r="M557" s="69">
        <f t="shared" si="103"/>
        <v>5</v>
      </c>
      <c r="N557" s="52">
        <f>L557/K557*100</f>
        <v>100</v>
      </c>
      <c r="O557" s="57"/>
      <c r="P557" s="206"/>
      <c r="Q557" s="206"/>
    </row>
    <row r="558" spans="1:17" ht="47.4" customHeight="1" x14ac:dyDescent="0.3">
      <c r="A558" s="206"/>
      <c r="B558" s="206"/>
      <c r="C558" s="206"/>
      <c r="D558" s="209"/>
      <c r="E558" s="209"/>
      <c r="F558" s="209"/>
      <c r="G558" s="211"/>
      <c r="H558" s="184" t="s">
        <v>48</v>
      </c>
      <c r="I558" s="184"/>
      <c r="J558" s="5" t="s">
        <v>47</v>
      </c>
      <c r="K558" s="2">
        <v>47</v>
      </c>
      <c r="L558" s="10">
        <v>47</v>
      </c>
      <c r="M558" s="69">
        <f t="shared" si="103"/>
        <v>2.35</v>
      </c>
      <c r="N558" s="52">
        <f>L558/K558*100</f>
        <v>100</v>
      </c>
      <c r="O558" s="57"/>
      <c r="P558" s="206"/>
      <c r="Q558" s="206"/>
    </row>
    <row r="559" spans="1:17" ht="34.950000000000003" customHeight="1" x14ac:dyDescent="0.3">
      <c r="A559" s="206"/>
      <c r="B559" s="206"/>
      <c r="C559" s="206"/>
      <c r="D559" s="209"/>
      <c r="E559" s="209"/>
      <c r="F559" s="209"/>
      <c r="G559" s="211"/>
      <c r="H559" s="184" t="s">
        <v>49</v>
      </c>
      <c r="I559" s="184"/>
      <c r="J559" s="5" t="s">
        <v>47</v>
      </c>
      <c r="K559" s="2">
        <v>100</v>
      </c>
      <c r="L559" s="10">
        <v>100</v>
      </c>
      <c r="M559" s="69">
        <f t="shared" si="103"/>
        <v>5</v>
      </c>
      <c r="N559" s="52">
        <f>L559/K559*100</f>
        <v>100</v>
      </c>
      <c r="O559" s="57"/>
      <c r="P559" s="206"/>
      <c r="Q559" s="206"/>
    </row>
    <row r="560" spans="1:17" ht="34.950000000000003" customHeight="1" x14ac:dyDescent="0.3">
      <c r="A560" s="207"/>
      <c r="B560" s="207"/>
      <c r="C560" s="207"/>
      <c r="D560" s="209"/>
      <c r="E560" s="209"/>
      <c r="F560" s="209"/>
      <c r="G560" s="211"/>
      <c r="H560" s="184" t="s">
        <v>157</v>
      </c>
      <c r="I560" s="184"/>
      <c r="J560" s="5" t="s">
        <v>47</v>
      </c>
      <c r="K560" s="2"/>
      <c r="L560" s="2"/>
      <c r="M560" s="69"/>
      <c r="N560" s="56"/>
      <c r="O560" s="63"/>
      <c r="P560" s="207"/>
      <c r="Q560" s="207"/>
    </row>
    <row r="561" spans="1:17" ht="34.950000000000003" customHeight="1" x14ac:dyDescent="0.3">
      <c r="A561" s="207"/>
      <c r="B561" s="207"/>
      <c r="C561" s="207"/>
      <c r="D561" s="209"/>
      <c r="E561" s="209"/>
      <c r="F561" s="209"/>
      <c r="G561" s="211"/>
      <c r="H561" s="184" t="s">
        <v>56</v>
      </c>
      <c r="I561" s="184"/>
      <c r="J561" s="5" t="s">
        <v>47</v>
      </c>
      <c r="K561" s="15">
        <v>107</v>
      </c>
      <c r="L561" s="15">
        <v>80</v>
      </c>
      <c r="M561" s="69"/>
      <c r="N561" s="12"/>
      <c r="O561" s="61"/>
      <c r="P561" s="207"/>
      <c r="Q561" s="207"/>
    </row>
    <row r="562" spans="1:17" ht="34.950000000000003" customHeight="1" x14ac:dyDescent="0.3">
      <c r="A562" s="207"/>
      <c r="B562" s="207"/>
      <c r="C562" s="207"/>
      <c r="D562" s="209"/>
      <c r="E562" s="209"/>
      <c r="F562" s="209"/>
      <c r="G562" s="211"/>
      <c r="H562" s="252" t="s">
        <v>158</v>
      </c>
      <c r="I562" s="252"/>
      <c r="J562" s="5" t="s">
        <v>154</v>
      </c>
      <c r="K562" s="15">
        <v>107</v>
      </c>
      <c r="L562" s="15">
        <v>5</v>
      </c>
      <c r="M562" s="69"/>
      <c r="N562" s="12"/>
      <c r="O562" s="61"/>
      <c r="P562" s="207"/>
      <c r="Q562" s="207"/>
    </row>
    <row r="563" spans="1:17" ht="34.950000000000003" customHeight="1" x14ac:dyDescent="0.3">
      <c r="A563" s="207"/>
      <c r="B563" s="207"/>
      <c r="C563" s="207"/>
      <c r="D563" s="209"/>
      <c r="E563" s="209"/>
      <c r="F563" s="209"/>
      <c r="G563" s="211"/>
      <c r="H563" s="253" t="s">
        <v>159</v>
      </c>
      <c r="I563" s="253"/>
      <c r="J563" s="5" t="s">
        <v>154</v>
      </c>
      <c r="K563" s="15">
        <v>107</v>
      </c>
      <c r="L563" s="15">
        <v>10</v>
      </c>
      <c r="M563" s="69"/>
      <c r="N563" s="12"/>
      <c r="O563" s="61"/>
      <c r="P563" s="207"/>
      <c r="Q563" s="207"/>
    </row>
    <row r="564" spans="1:17" x14ac:dyDescent="0.3">
      <c r="A564" s="214" t="s">
        <v>160</v>
      </c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</row>
    <row r="565" spans="1:17" ht="34.950000000000003" customHeight="1" x14ac:dyDescent="0.3">
      <c r="A565" s="256" t="s">
        <v>38</v>
      </c>
      <c r="B565" s="256"/>
      <c r="C565" s="256"/>
      <c r="D565" s="95">
        <v>1073818.1399999999</v>
      </c>
      <c r="E565" s="95">
        <v>1050377.21</v>
      </c>
      <c r="F565" s="95"/>
      <c r="G565" s="99">
        <f>E565/D565*100</f>
        <v>97.817048424978196</v>
      </c>
      <c r="H565" s="167" t="s">
        <v>41</v>
      </c>
      <c r="I565" s="167"/>
      <c r="J565" s="7" t="s">
        <v>42</v>
      </c>
      <c r="K565" s="7"/>
      <c r="L565" s="7"/>
      <c r="M565" s="18"/>
      <c r="N565" s="52"/>
      <c r="O565" s="57"/>
      <c r="P565" s="256" t="s">
        <v>43</v>
      </c>
      <c r="Q565" s="256"/>
    </row>
    <row r="566" spans="1:17" ht="34.950000000000003" customHeight="1" x14ac:dyDescent="0.3">
      <c r="A566" s="256"/>
      <c r="B566" s="256"/>
      <c r="C566" s="256"/>
      <c r="D566" s="95"/>
      <c r="E566" s="95"/>
      <c r="F566" s="95"/>
      <c r="G566" s="99"/>
      <c r="H566" s="167" t="s">
        <v>61</v>
      </c>
      <c r="I566" s="167"/>
      <c r="J566" s="7" t="s">
        <v>47</v>
      </c>
      <c r="K566" s="7">
        <v>100</v>
      </c>
      <c r="L566" s="7">
        <v>100</v>
      </c>
      <c r="M566" s="18">
        <f>K566*5/100</f>
        <v>5</v>
      </c>
      <c r="N566" s="52">
        <f>L566/K566*100</f>
        <v>100</v>
      </c>
      <c r="O566" s="57"/>
      <c r="P566" s="256"/>
      <c r="Q566" s="256"/>
    </row>
    <row r="567" spans="1:17" ht="34.950000000000003" customHeight="1" x14ac:dyDescent="0.3">
      <c r="A567" s="256"/>
      <c r="B567" s="256"/>
      <c r="C567" s="256"/>
      <c r="D567" s="95"/>
      <c r="E567" s="95"/>
      <c r="F567" s="95"/>
      <c r="G567" s="99"/>
      <c r="H567" s="167" t="s">
        <v>161</v>
      </c>
      <c r="I567" s="167"/>
      <c r="J567" s="7" t="s">
        <v>47</v>
      </c>
      <c r="K567" s="7">
        <v>98</v>
      </c>
      <c r="L567" s="7">
        <v>98</v>
      </c>
      <c r="M567" s="69">
        <f>K567*5/100</f>
        <v>4.9000000000000004</v>
      </c>
      <c r="N567" s="52">
        <f>L567/K567*100</f>
        <v>100</v>
      </c>
      <c r="O567" s="57"/>
      <c r="P567" s="256"/>
      <c r="Q567" s="256"/>
    </row>
  </sheetData>
  <mergeCells count="815">
    <mergeCell ref="A564:Q564"/>
    <mergeCell ref="A565:C567"/>
    <mergeCell ref="H565:I565"/>
    <mergeCell ref="P565:Q567"/>
    <mergeCell ref="H566:I566"/>
    <mergeCell ref="H567:I567"/>
    <mergeCell ref="D565:D567"/>
    <mergeCell ref="E565:F567"/>
    <mergeCell ref="G565:G567"/>
    <mergeCell ref="H559:I559"/>
    <mergeCell ref="H560:I560"/>
    <mergeCell ref="H561:I561"/>
    <mergeCell ref="H562:I562"/>
    <mergeCell ref="H563:I563"/>
    <mergeCell ref="H555:I555"/>
    <mergeCell ref="P546:Q554"/>
    <mergeCell ref="A546:C554"/>
    <mergeCell ref="D546:D554"/>
    <mergeCell ref="E546:F554"/>
    <mergeCell ref="G546:G554"/>
    <mergeCell ref="A555:C563"/>
    <mergeCell ref="D555:D563"/>
    <mergeCell ref="E555:F563"/>
    <mergeCell ref="G555:G563"/>
    <mergeCell ref="P555:Q563"/>
    <mergeCell ref="H556:I556"/>
    <mergeCell ref="H557:I557"/>
    <mergeCell ref="H558:I558"/>
    <mergeCell ref="H551:I551"/>
    <mergeCell ref="H552:I552"/>
    <mergeCell ref="H553:I553"/>
    <mergeCell ref="H554:I554"/>
    <mergeCell ref="A545:Q545"/>
    <mergeCell ref="H546:I546"/>
    <mergeCell ref="H547:I547"/>
    <mergeCell ref="H548:I548"/>
    <mergeCell ref="H549:I549"/>
    <mergeCell ref="H550:I550"/>
    <mergeCell ref="A539:Q539"/>
    <mergeCell ref="A540:C544"/>
    <mergeCell ref="H540:I540"/>
    <mergeCell ref="P540:Q544"/>
    <mergeCell ref="H541:I541"/>
    <mergeCell ref="H542:I542"/>
    <mergeCell ref="H543:I543"/>
    <mergeCell ref="H544:I544"/>
    <mergeCell ref="D540:D544"/>
    <mergeCell ref="E540:F544"/>
    <mergeCell ref="G540:G544"/>
    <mergeCell ref="A533:Q533"/>
    <mergeCell ref="A534:C538"/>
    <mergeCell ref="H534:I534"/>
    <mergeCell ref="P534:Q538"/>
    <mergeCell ref="H535:I535"/>
    <mergeCell ref="H536:I536"/>
    <mergeCell ref="H537:I537"/>
    <mergeCell ref="H538:I538"/>
    <mergeCell ref="D534:D538"/>
    <mergeCell ref="E534:F538"/>
    <mergeCell ref="G534:G538"/>
    <mergeCell ref="D513:D518"/>
    <mergeCell ref="E513:F518"/>
    <mergeCell ref="G513:G518"/>
    <mergeCell ref="D520:D525"/>
    <mergeCell ref="A512:Q512"/>
    <mergeCell ref="A513:C518"/>
    <mergeCell ref="H513:I513"/>
    <mergeCell ref="P513:Q518"/>
    <mergeCell ref="H514:I514"/>
    <mergeCell ref="H515:I515"/>
    <mergeCell ref="H516:I516"/>
    <mergeCell ref="H517:I517"/>
    <mergeCell ref="H518:I518"/>
    <mergeCell ref="A519:Q519"/>
    <mergeCell ref="A520:C525"/>
    <mergeCell ref="H520:I520"/>
    <mergeCell ref="P520:Q525"/>
    <mergeCell ref="H521:I521"/>
    <mergeCell ref="H522:I522"/>
    <mergeCell ref="H523:I523"/>
    <mergeCell ref="H524:I524"/>
    <mergeCell ref="H525:I525"/>
    <mergeCell ref="E520:F525"/>
    <mergeCell ref="G520:G525"/>
    <mergeCell ref="D499:D504"/>
    <mergeCell ref="E499:F504"/>
    <mergeCell ref="G499:G504"/>
    <mergeCell ref="E478:F483"/>
    <mergeCell ref="G478:G483"/>
    <mergeCell ref="D485:D490"/>
    <mergeCell ref="E485:F490"/>
    <mergeCell ref="G485:G490"/>
    <mergeCell ref="A498:Q498"/>
    <mergeCell ref="A499:C504"/>
    <mergeCell ref="H499:I499"/>
    <mergeCell ref="P499:Q504"/>
    <mergeCell ref="H500:I500"/>
    <mergeCell ref="H501:I501"/>
    <mergeCell ref="H502:I502"/>
    <mergeCell ref="H503:I503"/>
    <mergeCell ref="H504:I504"/>
    <mergeCell ref="A491:Q491"/>
    <mergeCell ref="A492:C497"/>
    <mergeCell ref="H492:I492"/>
    <mergeCell ref="P492:Q497"/>
    <mergeCell ref="H493:I493"/>
    <mergeCell ref="H494:I494"/>
    <mergeCell ref="H495:I495"/>
    <mergeCell ref="D471:D476"/>
    <mergeCell ref="E471:F476"/>
    <mergeCell ref="G471:G476"/>
    <mergeCell ref="D447:D455"/>
    <mergeCell ref="E447:F455"/>
    <mergeCell ref="G447:G455"/>
    <mergeCell ref="D457:D462"/>
    <mergeCell ref="E457:F462"/>
    <mergeCell ref="G457:G462"/>
    <mergeCell ref="A470:Q470"/>
    <mergeCell ref="A471:C476"/>
    <mergeCell ref="H471:I471"/>
    <mergeCell ref="P471:Q476"/>
    <mergeCell ref="H472:I472"/>
    <mergeCell ref="H473:I473"/>
    <mergeCell ref="H474:I474"/>
    <mergeCell ref="H475:I475"/>
    <mergeCell ref="H476:I476"/>
    <mergeCell ref="A463:Q463"/>
    <mergeCell ref="A464:C469"/>
    <mergeCell ref="H464:I464"/>
    <mergeCell ref="P464:Q469"/>
    <mergeCell ref="H465:I465"/>
    <mergeCell ref="H466:I466"/>
    <mergeCell ref="A526:Q526"/>
    <mergeCell ref="A527:C532"/>
    <mergeCell ref="H527:I527"/>
    <mergeCell ref="P527:Q532"/>
    <mergeCell ref="H528:I528"/>
    <mergeCell ref="H529:I529"/>
    <mergeCell ref="H530:I530"/>
    <mergeCell ref="H531:I531"/>
    <mergeCell ref="H532:I532"/>
    <mergeCell ref="D527:D532"/>
    <mergeCell ref="E527:F532"/>
    <mergeCell ref="G527:G532"/>
    <mergeCell ref="A505:Q505"/>
    <mergeCell ref="A506:C511"/>
    <mergeCell ref="H506:I506"/>
    <mergeCell ref="P506:Q511"/>
    <mergeCell ref="H507:I507"/>
    <mergeCell ref="H508:I508"/>
    <mergeCell ref="H509:I509"/>
    <mergeCell ref="H510:I510"/>
    <mergeCell ref="H511:I511"/>
    <mergeCell ref="D506:D511"/>
    <mergeCell ref="E506:F511"/>
    <mergeCell ref="G506:G511"/>
    <mergeCell ref="H496:I496"/>
    <mergeCell ref="H497:I497"/>
    <mergeCell ref="D492:D497"/>
    <mergeCell ref="A484:Q484"/>
    <mergeCell ref="A485:C490"/>
    <mergeCell ref="H485:I485"/>
    <mergeCell ref="P485:Q490"/>
    <mergeCell ref="H486:I486"/>
    <mergeCell ref="H487:I487"/>
    <mergeCell ref="H488:I488"/>
    <mergeCell ref="H489:I489"/>
    <mergeCell ref="H490:I490"/>
    <mergeCell ref="E492:F497"/>
    <mergeCell ref="G492:G497"/>
    <mergeCell ref="A477:Q477"/>
    <mergeCell ref="A478:C483"/>
    <mergeCell ref="H478:I478"/>
    <mergeCell ref="P478:Q483"/>
    <mergeCell ref="H479:I479"/>
    <mergeCell ref="H480:I480"/>
    <mergeCell ref="H481:I481"/>
    <mergeCell ref="H482:I482"/>
    <mergeCell ref="H483:I483"/>
    <mergeCell ref="D478:D483"/>
    <mergeCell ref="H467:I467"/>
    <mergeCell ref="H468:I468"/>
    <mergeCell ref="H469:I469"/>
    <mergeCell ref="D464:D469"/>
    <mergeCell ref="A456:Q456"/>
    <mergeCell ref="A457:C462"/>
    <mergeCell ref="H457:I457"/>
    <mergeCell ref="P457:Q462"/>
    <mergeCell ref="H458:I458"/>
    <mergeCell ref="H459:I459"/>
    <mergeCell ref="H460:I460"/>
    <mergeCell ref="H461:I461"/>
    <mergeCell ref="H462:I462"/>
    <mergeCell ref="E464:F469"/>
    <mergeCell ref="G464:G469"/>
    <mergeCell ref="H453:I453"/>
    <mergeCell ref="H454:I454"/>
    <mergeCell ref="H455:I455"/>
    <mergeCell ref="A446:Q446"/>
    <mergeCell ref="A447:C455"/>
    <mergeCell ref="H447:I447"/>
    <mergeCell ref="P447:Q455"/>
    <mergeCell ref="H448:I448"/>
    <mergeCell ref="H449:I449"/>
    <mergeCell ref="H450:I450"/>
    <mergeCell ref="H451:I451"/>
    <mergeCell ref="H452:I452"/>
    <mergeCell ref="H404:I404"/>
    <mergeCell ref="H405:I405"/>
    <mergeCell ref="H443:I443"/>
    <mergeCell ref="H444:I444"/>
    <mergeCell ref="H445:I445"/>
    <mergeCell ref="A436:Q436"/>
    <mergeCell ref="A437:C445"/>
    <mergeCell ref="H437:I437"/>
    <mergeCell ref="P437:Q445"/>
    <mergeCell ref="H438:I438"/>
    <mergeCell ref="H439:I439"/>
    <mergeCell ref="H440:I440"/>
    <mergeCell ref="H441:I441"/>
    <mergeCell ref="H442:I442"/>
    <mergeCell ref="D437:D445"/>
    <mergeCell ref="E437:F445"/>
    <mergeCell ref="G437:G445"/>
    <mergeCell ref="H420:I420"/>
    <mergeCell ref="H421:I421"/>
    <mergeCell ref="H422:I422"/>
    <mergeCell ref="H423:I423"/>
    <mergeCell ref="H424:I424"/>
    <mergeCell ref="H425:I425"/>
    <mergeCell ref="H414:I414"/>
    <mergeCell ref="H385:I385"/>
    <mergeCell ref="H386:I386"/>
    <mergeCell ref="P413:Q418"/>
    <mergeCell ref="D391:D400"/>
    <mergeCell ref="E391:F400"/>
    <mergeCell ref="G391:G400"/>
    <mergeCell ref="H412:Q412"/>
    <mergeCell ref="D402:D418"/>
    <mergeCell ref="E402:F418"/>
    <mergeCell ref="G402:G418"/>
    <mergeCell ref="H396:I396"/>
    <mergeCell ref="A401:Q401"/>
    <mergeCell ref="P402:Q411"/>
    <mergeCell ref="H406:I406"/>
    <mergeCell ref="A402:C418"/>
    <mergeCell ref="H417:I417"/>
    <mergeCell ref="H418:I418"/>
    <mergeCell ref="H413:I413"/>
    <mergeCell ref="H407:I407"/>
    <mergeCell ref="H408:I408"/>
    <mergeCell ref="H409:I409"/>
    <mergeCell ref="H410:I410"/>
    <mergeCell ref="H411:I411"/>
    <mergeCell ref="H403:I403"/>
    <mergeCell ref="H374:I374"/>
    <mergeCell ref="H359:I359"/>
    <mergeCell ref="P359:Q372"/>
    <mergeCell ref="H373:Q373"/>
    <mergeCell ref="H371:I371"/>
    <mergeCell ref="H372:I372"/>
    <mergeCell ref="H368:I368"/>
    <mergeCell ref="H369:I369"/>
    <mergeCell ref="H370:I370"/>
    <mergeCell ref="H365:I365"/>
    <mergeCell ref="H366:I366"/>
    <mergeCell ref="H367:I367"/>
    <mergeCell ref="H360:I360"/>
    <mergeCell ref="H361:I361"/>
    <mergeCell ref="H362:I362"/>
    <mergeCell ref="H363:I363"/>
    <mergeCell ref="H364:I364"/>
    <mergeCell ref="H344:Q344"/>
    <mergeCell ref="H351:Q351"/>
    <mergeCell ref="A330:C357"/>
    <mergeCell ref="H279:Q279"/>
    <mergeCell ref="H286:Q286"/>
    <mergeCell ref="D265:D292"/>
    <mergeCell ref="E265:F292"/>
    <mergeCell ref="G265:G292"/>
    <mergeCell ref="A265:C292"/>
    <mergeCell ref="H309:Q309"/>
    <mergeCell ref="H316:Q316"/>
    <mergeCell ref="D330:D357"/>
    <mergeCell ref="E330:F357"/>
    <mergeCell ref="G330:G357"/>
    <mergeCell ref="H345:I345"/>
    <mergeCell ref="H339:I339"/>
    <mergeCell ref="H340:I340"/>
    <mergeCell ref="H341:I341"/>
    <mergeCell ref="H336:I336"/>
    <mergeCell ref="H337:I337"/>
    <mergeCell ref="H338:I338"/>
    <mergeCell ref="A329:Q329"/>
    <mergeCell ref="H330:I330"/>
    <mergeCell ref="P330:Q343"/>
    <mergeCell ref="D221:D241"/>
    <mergeCell ref="E221:F241"/>
    <mergeCell ref="G221:G241"/>
    <mergeCell ref="H203:Q203"/>
    <mergeCell ref="H213:Q213"/>
    <mergeCell ref="A189:C219"/>
    <mergeCell ref="D189:D219"/>
    <mergeCell ref="E189:F219"/>
    <mergeCell ref="G189:G219"/>
    <mergeCell ref="H233:I233"/>
    <mergeCell ref="H234:I234"/>
    <mergeCell ref="H236:I236"/>
    <mergeCell ref="H230:I230"/>
    <mergeCell ref="H231:I231"/>
    <mergeCell ref="H232:I232"/>
    <mergeCell ref="H227:I227"/>
    <mergeCell ref="H228:I228"/>
    <mergeCell ref="H229:I229"/>
    <mergeCell ref="A220:Q220"/>
    <mergeCell ref="H221:I221"/>
    <mergeCell ref="P221:Q234"/>
    <mergeCell ref="H224:I224"/>
    <mergeCell ref="H225:I225"/>
    <mergeCell ref="H226:I226"/>
    <mergeCell ref="A166:C187"/>
    <mergeCell ref="D166:D187"/>
    <mergeCell ref="E166:F187"/>
    <mergeCell ref="G166:G187"/>
    <mergeCell ref="D135:D149"/>
    <mergeCell ref="E135:F149"/>
    <mergeCell ref="G135:G149"/>
    <mergeCell ref="D151:D164"/>
    <mergeCell ref="E151:F164"/>
    <mergeCell ref="G151:G164"/>
    <mergeCell ref="A165:Q165"/>
    <mergeCell ref="H160:I160"/>
    <mergeCell ref="H162:I162"/>
    <mergeCell ref="H157:I157"/>
    <mergeCell ref="H158:I158"/>
    <mergeCell ref="H159:I159"/>
    <mergeCell ref="A150:Q150"/>
    <mergeCell ref="A151:C164"/>
    <mergeCell ref="H151:I151"/>
    <mergeCell ref="P151:Q164"/>
    <mergeCell ref="H152:I152"/>
    <mergeCell ref="H153:I153"/>
    <mergeCell ref="H154:I154"/>
    <mergeCell ref="H155:I155"/>
    <mergeCell ref="H105:Q105"/>
    <mergeCell ref="A91:C111"/>
    <mergeCell ref="D91:D111"/>
    <mergeCell ref="E91:F111"/>
    <mergeCell ref="G91:G111"/>
    <mergeCell ref="D76:D89"/>
    <mergeCell ref="E76:F89"/>
    <mergeCell ref="G76:G89"/>
    <mergeCell ref="H106:I106"/>
    <mergeCell ref="P106:Q111"/>
    <mergeCell ref="H107:I107"/>
    <mergeCell ref="H108:I108"/>
    <mergeCell ref="H109:I109"/>
    <mergeCell ref="H110:I110"/>
    <mergeCell ref="H111:I111"/>
    <mergeCell ref="H96:I96"/>
    <mergeCell ref="H97:I97"/>
    <mergeCell ref="H98:I98"/>
    <mergeCell ref="H89:I89"/>
    <mergeCell ref="A90:Q90"/>
    <mergeCell ref="H91:I91"/>
    <mergeCell ref="P91:Q104"/>
    <mergeCell ref="H92:I92"/>
    <mergeCell ref="H93:I93"/>
    <mergeCell ref="H402:I402"/>
    <mergeCell ref="H397:I397"/>
    <mergeCell ref="H398:I398"/>
    <mergeCell ref="H399:I399"/>
    <mergeCell ref="H389:I389"/>
    <mergeCell ref="H382:I382"/>
    <mergeCell ref="H384:I384"/>
    <mergeCell ref="P384:Q389"/>
    <mergeCell ref="H161:I161"/>
    <mergeCell ref="H222:I222"/>
    <mergeCell ref="H181:Q181"/>
    <mergeCell ref="H187:I187"/>
    <mergeCell ref="H176:I176"/>
    <mergeCell ref="H177:I177"/>
    <mergeCell ref="H178:I178"/>
    <mergeCell ref="H173:I173"/>
    <mergeCell ref="H174:I174"/>
    <mergeCell ref="H175:I175"/>
    <mergeCell ref="H166:I166"/>
    <mergeCell ref="H163:I163"/>
    <mergeCell ref="H164:I164"/>
    <mergeCell ref="A358:Q358"/>
    <mergeCell ref="H235:Q235"/>
    <mergeCell ref="A221:C241"/>
    <mergeCell ref="H415:I415"/>
    <mergeCell ref="H416:I416"/>
    <mergeCell ref="A419:Q419"/>
    <mergeCell ref="A420:C425"/>
    <mergeCell ref="P420:Q425"/>
    <mergeCell ref="D420:D425"/>
    <mergeCell ref="E420:F425"/>
    <mergeCell ref="G420:G425"/>
    <mergeCell ref="H427:I427"/>
    <mergeCell ref="H428:I428"/>
    <mergeCell ref="A426:Q426"/>
    <mergeCell ref="A427:C435"/>
    <mergeCell ref="P427:Q435"/>
    <mergeCell ref="H429:I429"/>
    <mergeCell ref="H430:I430"/>
    <mergeCell ref="H431:I431"/>
    <mergeCell ref="H432:I432"/>
    <mergeCell ref="H433:I433"/>
    <mergeCell ref="H434:I434"/>
    <mergeCell ref="H435:I435"/>
    <mergeCell ref="D427:D435"/>
    <mergeCell ref="E427:F435"/>
    <mergeCell ref="G427:G435"/>
    <mergeCell ref="H387:I387"/>
    <mergeCell ref="H388:I388"/>
    <mergeCell ref="P374:Q382"/>
    <mergeCell ref="H375:I375"/>
    <mergeCell ref="H376:I376"/>
    <mergeCell ref="H377:I377"/>
    <mergeCell ref="H378:I378"/>
    <mergeCell ref="A390:Q390"/>
    <mergeCell ref="A391:C400"/>
    <mergeCell ref="H391:I391"/>
    <mergeCell ref="P391:Q400"/>
    <mergeCell ref="H392:I392"/>
    <mergeCell ref="H393:I393"/>
    <mergeCell ref="H394:I394"/>
    <mergeCell ref="H395:I395"/>
    <mergeCell ref="H383:Q383"/>
    <mergeCell ref="A359:C389"/>
    <mergeCell ref="D359:D389"/>
    <mergeCell ref="E359:F389"/>
    <mergeCell ref="G359:G389"/>
    <mergeCell ref="H400:I400"/>
    <mergeCell ref="H379:I379"/>
    <mergeCell ref="H380:I380"/>
    <mergeCell ref="H381:I381"/>
    <mergeCell ref="H350:I350"/>
    <mergeCell ref="H352:I352"/>
    <mergeCell ref="P352:Q357"/>
    <mergeCell ref="H353:I353"/>
    <mergeCell ref="H354:I354"/>
    <mergeCell ref="H355:I355"/>
    <mergeCell ref="H356:I356"/>
    <mergeCell ref="H357:I357"/>
    <mergeCell ref="P345:Q350"/>
    <mergeCell ref="H346:I346"/>
    <mergeCell ref="H347:I347"/>
    <mergeCell ref="H348:I348"/>
    <mergeCell ref="H349:I349"/>
    <mergeCell ref="H342:I342"/>
    <mergeCell ref="H343:I343"/>
    <mergeCell ref="H323:Q323"/>
    <mergeCell ref="A294:C328"/>
    <mergeCell ref="D294:D328"/>
    <mergeCell ref="H317:I317"/>
    <mergeCell ref="P317:Q322"/>
    <mergeCell ref="H318:I318"/>
    <mergeCell ref="H319:I319"/>
    <mergeCell ref="H320:I320"/>
    <mergeCell ref="H321:I321"/>
    <mergeCell ref="H322:I322"/>
    <mergeCell ref="E294:F328"/>
    <mergeCell ref="H310:I310"/>
    <mergeCell ref="P310:Q315"/>
    <mergeCell ref="H311:I311"/>
    <mergeCell ref="H312:I312"/>
    <mergeCell ref="H313:I313"/>
    <mergeCell ref="H314:I314"/>
    <mergeCell ref="P324:Q328"/>
    <mergeCell ref="H325:I325"/>
    <mergeCell ref="H326:I326"/>
    <mergeCell ref="H327:I327"/>
    <mergeCell ref="H331:I331"/>
    <mergeCell ref="H333:I333"/>
    <mergeCell ref="H334:I334"/>
    <mergeCell ref="H335:I335"/>
    <mergeCell ref="H298:I298"/>
    <mergeCell ref="H299:I299"/>
    <mergeCell ref="G294:G328"/>
    <mergeCell ref="H306:I306"/>
    <mergeCell ref="H307:I307"/>
    <mergeCell ref="H308:I308"/>
    <mergeCell ref="H303:I303"/>
    <mergeCell ref="H304:I304"/>
    <mergeCell ref="H305:I305"/>
    <mergeCell ref="H300:I300"/>
    <mergeCell ref="H301:I301"/>
    <mergeCell ref="H302:I302"/>
    <mergeCell ref="H324:I324"/>
    <mergeCell ref="H328:I328"/>
    <mergeCell ref="H315:I315"/>
    <mergeCell ref="H294:I294"/>
    <mergeCell ref="H295:I295"/>
    <mergeCell ref="H296:I296"/>
    <mergeCell ref="H297:I297"/>
    <mergeCell ref="H280:I280"/>
    <mergeCell ref="P280:Q285"/>
    <mergeCell ref="H281:I281"/>
    <mergeCell ref="H282:I282"/>
    <mergeCell ref="H283:I283"/>
    <mergeCell ref="H284:I284"/>
    <mergeCell ref="H292:I292"/>
    <mergeCell ref="H332:I332"/>
    <mergeCell ref="A293:Q293"/>
    <mergeCell ref="P294:Q308"/>
    <mergeCell ref="H285:I285"/>
    <mergeCell ref="H287:I287"/>
    <mergeCell ref="P287:Q292"/>
    <mergeCell ref="H288:I288"/>
    <mergeCell ref="H289:I289"/>
    <mergeCell ref="H290:I290"/>
    <mergeCell ref="H291:I291"/>
    <mergeCell ref="H271:I271"/>
    <mergeCell ref="H272:I272"/>
    <mergeCell ref="H273:I273"/>
    <mergeCell ref="A264:Q264"/>
    <mergeCell ref="H265:I265"/>
    <mergeCell ref="P265:Q278"/>
    <mergeCell ref="H266:I266"/>
    <mergeCell ref="H267:I267"/>
    <mergeCell ref="H268:I268"/>
    <mergeCell ref="H269:I269"/>
    <mergeCell ref="H270:I270"/>
    <mergeCell ref="H274:I274"/>
    <mergeCell ref="H275:I275"/>
    <mergeCell ref="H276:I276"/>
    <mergeCell ref="H277:I277"/>
    <mergeCell ref="H278:I278"/>
    <mergeCell ref="P258:Q263"/>
    <mergeCell ref="H259:I259"/>
    <mergeCell ref="H260:I260"/>
    <mergeCell ref="H261:I261"/>
    <mergeCell ref="H262:I262"/>
    <mergeCell ref="H263:I263"/>
    <mergeCell ref="H257:Q257"/>
    <mergeCell ref="H254:I254"/>
    <mergeCell ref="H255:I255"/>
    <mergeCell ref="H256:I256"/>
    <mergeCell ref="H251:I251"/>
    <mergeCell ref="H252:I252"/>
    <mergeCell ref="H253:I253"/>
    <mergeCell ref="H248:I248"/>
    <mergeCell ref="H249:I249"/>
    <mergeCell ref="H250:I250"/>
    <mergeCell ref="H241:I241"/>
    <mergeCell ref="A242:Q242"/>
    <mergeCell ref="H243:I243"/>
    <mergeCell ref="P243:Q256"/>
    <mergeCell ref="H244:I244"/>
    <mergeCell ref="H245:I245"/>
    <mergeCell ref="H246:I246"/>
    <mergeCell ref="H247:I247"/>
    <mergeCell ref="P236:Q241"/>
    <mergeCell ref="H237:I237"/>
    <mergeCell ref="H238:I238"/>
    <mergeCell ref="H239:I239"/>
    <mergeCell ref="H240:I240"/>
    <mergeCell ref="A243:C263"/>
    <mergeCell ref="D243:D263"/>
    <mergeCell ref="E243:F263"/>
    <mergeCell ref="G243:G263"/>
    <mergeCell ref="H258:I258"/>
    <mergeCell ref="P214:Q219"/>
    <mergeCell ref="H215:I215"/>
    <mergeCell ref="H216:I216"/>
    <mergeCell ref="H217:I217"/>
    <mergeCell ref="H218:I218"/>
    <mergeCell ref="H219:I219"/>
    <mergeCell ref="H212:I212"/>
    <mergeCell ref="H204:I204"/>
    <mergeCell ref="P204:Q212"/>
    <mergeCell ref="H205:I205"/>
    <mergeCell ref="H206:I206"/>
    <mergeCell ref="H207:I207"/>
    <mergeCell ref="H208:I208"/>
    <mergeCell ref="H209:I209"/>
    <mergeCell ref="H223:I223"/>
    <mergeCell ref="H202:I202"/>
    <mergeCell ref="H197:I197"/>
    <mergeCell ref="H198:I198"/>
    <mergeCell ref="H199:I199"/>
    <mergeCell ref="H194:I194"/>
    <mergeCell ref="H195:I195"/>
    <mergeCell ref="H196:I196"/>
    <mergeCell ref="H210:I210"/>
    <mergeCell ref="H211:I211"/>
    <mergeCell ref="H214:I214"/>
    <mergeCell ref="A188:Q188"/>
    <mergeCell ref="H189:I189"/>
    <mergeCell ref="P189:Q202"/>
    <mergeCell ref="H190:I190"/>
    <mergeCell ref="H191:I191"/>
    <mergeCell ref="H192:I192"/>
    <mergeCell ref="H193:I193"/>
    <mergeCell ref="H179:I179"/>
    <mergeCell ref="H180:I180"/>
    <mergeCell ref="H182:I182"/>
    <mergeCell ref="P182:Q187"/>
    <mergeCell ref="H183:I183"/>
    <mergeCell ref="H184:I184"/>
    <mergeCell ref="H185:I185"/>
    <mergeCell ref="H186:I186"/>
    <mergeCell ref="P166:Q180"/>
    <mergeCell ref="H167:I167"/>
    <mergeCell ref="H168:I168"/>
    <mergeCell ref="H169:I169"/>
    <mergeCell ref="H170:I170"/>
    <mergeCell ref="H171:I171"/>
    <mergeCell ref="H172:I172"/>
    <mergeCell ref="H200:I200"/>
    <mergeCell ref="H201:I201"/>
    <mergeCell ref="H119:I119"/>
    <mergeCell ref="H120:I120"/>
    <mergeCell ref="H121:I121"/>
    <mergeCell ref="H127:Q127"/>
    <mergeCell ref="H156:I156"/>
    <mergeCell ref="A134:Q134"/>
    <mergeCell ref="A135:C149"/>
    <mergeCell ref="H135:I135"/>
    <mergeCell ref="P135:Q149"/>
    <mergeCell ref="H136:I136"/>
    <mergeCell ref="H137:I137"/>
    <mergeCell ref="H138:I138"/>
    <mergeCell ref="H139:I139"/>
    <mergeCell ref="H140:I140"/>
    <mergeCell ref="H147:I147"/>
    <mergeCell ref="H148:I148"/>
    <mergeCell ref="H149:I149"/>
    <mergeCell ref="H144:I144"/>
    <mergeCell ref="H145:I145"/>
    <mergeCell ref="H146:I146"/>
    <mergeCell ref="H141:I141"/>
    <mergeCell ref="H142:I142"/>
    <mergeCell ref="H143:I143"/>
    <mergeCell ref="A112:Q112"/>
    <mergeCell ref="H113:I113"/>
    <mergeCell ref="P113:Q126"/>
    <mergeCell ref="H114:I114"/>
    <mergeCell ref="H115:I115"/>
    <mergeCell ref="H116:I116"/>
    <mergeCell ref="H117:I117"/>
    <mergeCell ref="H118:I118"/>
    <mergeCell ref="H125:I125"/>
    <mergeCell ref="H126:I126"/>
    <mergeCell ref="G113:G133"/>
    <mergeCell ref="A113:C133"/>
    <mergeCell ref="H122:I122"/>
    <mergeCell ref="H128:I128"/>
    <mergeCell ref="P128:Q133"/>
    <mergeCell ref="H129:I129"/>
    <mergeCell ref="H130:I130"/>
    <mergeCell ref="H131:I131"/>
    <mergeCell ref="H132:I132"/>
    <mergeCell ref="H133:I133"/>
    <mergeCell ref="D113:D133"/>
    <mergeCell ref="E113:F133"/>
    <mergeCell ref="H123:I123"/>
    <mergeCell ref="H124:I124"/>
    <mergeCell ref="H94:I94"/>
    <mergeCell ref="H95:I95"/>
    <mergeCell ref="H102:I102"/>
    <mergeCell ref="H103:I103"/>
    <mergeCell ref="H104:I104"/>
    <mergeCell ref="H99:I99"/>
    <mergeCell ref="H100:I100"/>
    <mergeCell ref="H101:I101"/>
    <mergeCell ref="H86:I86"/>
    <mergeCell ref="H87:I87"/>
    <mergeCell ref="H88:I88"/>
    <mergeCell ref="H83:I83"/>
    <mergeCell ref="H84:I84"/>
    <mergeCell ref="H85:I85"/>
    <mergeCell ref="A76:C89"/>
    <mergeCell ref="H76:I76"/>
    <mergeCell ref="P76:Q89"/>
    <mergeCell ref="H77:I77"/>
    <mergeCell ref="H78:I78"/>
    <mergeCell ref="H79:I79"/>
    <mergeCell ref="H80:I80"/>
    <mergeCell ref="H81:I81"/>
    <mergeCell ref="H82:I82"/>
    <mergeCell ref="A75:Q75"/>
    <mergeCell ref="D61:D74"/>
    <mergeCell ref="E61:F74"/>
    <mergeCell ref="G61:G74"/>
    <mergeCell ref="H70:I70"/>
    <mergeCell ref="H71:I71"/>
    <mergeCell ref="H72:I72"/>
    <mergeCell ref="H67:I67"/>
    <mergeCell ref="H68:I68"/>
    <mergeCell ref="H69:I69"/>
    <mergeCell ref="A60:Q60"/>
    <mergeCell ref="A61:C74"/>
    <mergeCell ref="H61:I61"/>
    <mergeCell ref="P61:Q74"/>
    <mergeCell ref="H62:I62"/>
    <mergeCell ref="H63:I63"/>
    <mergeCell ref="H64:I64"/>
    <mergeCell ref="H65:I65"/>
    <mergeCell ref="H66:I66"/>
    <mergeCell ref="H73:I73"/>
    <mergeCell ref="H74:I74"/>
    <mergeCell ref="H55:I55"/>
    <mergeCell ref="H56:I56"/>
    <mergeCell ref="H57:I57"/>
    <mergeCell ref="H58:I58"/>
    <mergeCell ref="H52:I52"/>
    <mergeCell ref="H53:I53"/>
    <mergeCell ref="H54:I54"/>
    <mergeCell ref="H44:I44"/>
    <mergeCell ref="A45:Q45"/>
    <mergeCell ref="A46:C59"/>
    <mergeCell ref="H46:I46"/>
    <mergeCell ref="P46:Q59"/>
    <mergeCell ref="H47:I47"/>
    <mergeCell ref="H48:I48"/>
    <mergeCell ref="H49:I49"/>
    <mergeCell ref="H50:I50"/>
    <mergeCell ref="H51:I51"/>
    <mergeCell ref="H59:I59"/>
    <mergeCell ref="D31:D44"/>
    <mergeCell ref="E31:F44"/>
    <mergeCell ref="G31:G44"/>
    <mergeCell ref="D46:D59"/>
    <mergeCell ref="E46:F59"/>
    <mergeCell ref="G46:G59"/>
    <mergeCell ref="H40:I40"/>
    <mergeCell ref="H41:I41"/>
    <mergeCell ref="H42:I42"/>
    <mergeCell ref="H43:I43"/>
    <mergeCell ref="H37:I37"/>
    <mergeCell ref="H38:I38"/>
    <mergeCell ref="H39:I39"/>
    <mergeCell ref="A30:Q30"/>
    <mergeCell ref="A31:C44"/>
    <mergeCell ref="H31:I31"/>
    <mergeCell ref="P31:Q44"/>
    <mergeCell ref="H32:I32"/>
    <mergeCell ref="H33:I33"/>
    <mergeCell ref="H34:I34"/>
    <mergeCell ref="H35:I35"/>
    <mergeCell ref="H36:I36"/>
    <mergeCell ref="P25:Q29"/>
    <mergeCell ref="H26:I26"/>
    <mergeCell ref="H28:I28"/>
    <mergeCell ref="A29:C29"/>
    <mergeCell ref="H29:I29"/>
    <mergeCell ref="A25:C28"/>
    <mergeCell ref="H27:I27"/>
    <mergeCell ref="D25:D29"/>
    <mergeCell ref="E25:F29"/>
    <mergeCell ref="G25:G29"/>
    <mergeCell ref="H25:I25"/>
    <mergeCell ref="H21:I21"/>
    <mergeCell ref="P21:Q23"/>
    <mergeCell ref="A23:C23"/>
    <mergeCell ref="H23:I23"/>
    <mergeCell ref="A24:Q24"/>
    <mergeCell ref="A17:Q17"/>
    <mergeCell ref="A18:C18"/>
    <mergeCell ref="D18:D19"/>
    <mergeCell ref="E18:F19"/>
    <mergeCell ref="G18:G19"/>
    <mergeCell ref="H18:I18"/>
    <mergeCell ref="P18:Q19"/>
    <mergeCell ref="A19:C19"/>
    <mergeCell ref="H19:I19"/>
    <mergeCell ref="A20:Q20"/>
    <mergeCell ref="A21:C21"/>
    <mergeCell ref="E21:F23"/>
    <mergeCell ref="G21:G23"/>
    <mergeCell ref="D21:D23"/>
    <mergeCell ref="A22:C22"/>
    <mergeCell ref="H22:I22"/>
    <mergeCell ref="G13:G16"/>
    <mergeCell ref="P13:Q16"/>
    <mergeCell ref="A16:C16"/>
    <mergeCell ref="H16:I16"/>
    <mergeCell ref="A14:C14"/>
    <mergeCell ref="H14:I14"/>
    <mergeCell ref="A13:C13"/>
    <mergeCell ref="H13:I13"/>
    <mergeCell ref="H9:I9"/>
    <mergeCell ref="A10:C10"/>
    <mergeCell ref="H10:I10"/>
    <mergeCell ref="A9:C9"/>
    <mergeCell ref="A12:Q12"/>
    <mergeCell ref="D13:D16"/>
    <mergeCell ref="E13:F16"/>
    <mergeCell ref="A15:C15"/>
    <mergeCell ref="H15:I15"/>
    <mergeCell ref="A7:C7"/>
    <mergeCell ref="H7:I7"/>
    <mergeCell ref="A5:Q5"/>
    <mergeCell ref="D6:D11"/>
    <mergeCell ref="E6:F11"/>
    <mergeCell ref="G6:G11"/>
    <mergeCell ref="A11:C11"/>
    <mergeCell ref="A8:C8"/>
    <mergeCell ref="H8:I8"/>
    <mergeCell ref="P6:Q11"/>
    <mergeCell ref="H11:I11"/>
    <mergeCell ref="A2:Q2"/>
    <mergeCell ref="A3:C4"/>
    <mergeCell ref="D3:G3"/>
    <mergeCell ref="H3:J3"/>
    <mergeCell ref="K3:N3"/>
    <mergeCell ref="P3:Q4"/>
    <mergeCell ref="E4:F4"/>
    <mergeCell ref="H4:I4"/>
    <mergeCell ref="A6:C6"/>
    <mergeCell ref="H6:I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B43" workbookViewId="0">
      <selection activeCell="G2" sqref="G2"/>
    </sheetView>
  </sheetViews>
  <sheetFormatPr defaultRowHeight="14.4" x14ac:dyDescent="0.3"/>
  <cols>
    <col min="1" max="1" width="21.5546875" customWidth="1"/>
    <col min="2" max="2" width="41.33203125" customWidth="1"/>
    <col min="3" max="3" width="13.33203125" customWidth="1"/>
    <col min="4" max="4" width="15.109375" customWidth="1"/>
    <col min="5" max="5" width="14" customWidth="1"/>
    <col min="7" max="7" width="15.33203125" customWidth="1"/>
    <col min="8" max="9" width="15.6640625" customWidth="1"/>
    <col min="10" max="10" width="14.5546875" customWidth="1"/>
  </cols>
  <sheetData>
    <row r="1" spans="1:10" x14ac:dyDescent="0.3">
      <c r="B1" s="22"/>
      <c r="C1" s="23" t="s">
        <v>173</v>
      </c>
      <c r="D1" s="23" t="s">
        <v>174</v>
      </c>
      <c r="E1" s="23" t="s">
        <v>175</v>
      </c>
    </row>
    <row r="2" spans="1:10" ht="18.600000000000001" customHeight="1" x14ac:dyDescent="0.3">
      <c r="A2" s="25" t="s">
        <v>177</v>
      </c>
      <c r="B2" s="26"/>
      <c r="C2" s="35">
        <f>C3+C4+C5+C6+C7</f>
        <v>85101572.199999988</v>
      </c>
      <c r="D2" s="35">
        <f>D3+D4+D5+D6+D7</f>
        <v>85095242.479999989</v>
      </c>
      <c r="E2" s="31">
        <f>D2/C2*100</f>
        <v>99.992562158563743</v>
      </c>
      <c r="G2" s="33">
        <v>85101572.200000003</v>
      </c>
      <c r="H2" s="33">
        <f>C2-G2</f>
        <v>0</v>
      </c>
      <c r="I2" s="33">
        <v>85095242.480000004</v>
      </c>
      <c r="J2" s="33">
        <f>D2-I2</f>
        <v>0</v>
      </c>
    </row>
    <row r="3" spans="1:10" ht="39.6" customHeight="1" x14ac:dyDescent="0.3">
      <c r="A3" s="9"/>
      <c r="B3" s="24" t="s">
        <v>15</v>
      </c>
      <c r="C3" s="36">
        <f>Сведения!D6</f>
        <v>18250117.399999999</v>
      </c>
      <c r="D3" s="36">
        <f>Сведения!E6</f>
        <v>18246381.5</v>
      </c>
      <c r="E3" s="32">
        <f t="shared" ref="E3:E45" si="0">D3/C3*100</f>
        <v>99.979529446753048</v>
      </c>
    </row>
    <row r="4" spans="1:10" x14ac:dyDescent="0.3">
      <c r="A4" s="9"/>
      <c r="B4" s="24" t="s">
        <v>20</v>
      </c>
      <c r="C4" s="36">
        <f>Сведения!D13</f>
        <v>46644968.119999997</v>
      </c>
      <c r="D4" s="36">
        <f>Сведения!E13</f>
        <v>46642375.119999997</v>
      </c>
      <c r="E4" s="32">
        <f t="shared" si="0"/>
        <v>99.994440986660493</v>
      </c>
    </row>
    <row r="5" spans="1:10" ht="33" customHeight="1" x14ac:dyDescent="0.3">
      <c r="A5" s="9"/>
      <c r="B5" s="24" t="s">
        <v>26</v>
      </c>
      <c r="C5" s="36">
        <f>Сведения!D18</f>
        <v>1287227.83</v>
      </c>
      <c r="D5" s="36">
        <f>Сведения!E18</f>
        <v>1287227.01</v>
      </c>
      <c r="E5" s="32">
        <f t="shared" si="0"/>
        <v>99.99993629721321</v>
      </c>
    </row>
    <row r="6" spans="1:10" x14ac:dyDescent="0.3">
      <c r="A6" s="9"/>
      <c r="B6" s="24" t="s">
        <v>30</v>
      </c>
      <c r="C6" s="36">
        <f>Сведения!D21</f>
        <v>7250651.0999999996</v>
      </c>
      <c r="D6" s="36">
        <f>Сведения!E21</f>
        <v>7250651.0999999996</v>
      </c>
      <c r="E6" s="32">
        <f t="shared" si="0"/>
        <v>100</v>
      </c>
    </row>
    <row r="7" spans="1:10" ht="28.8" x14ac:dyDescent="0.3">
      <c r="A7" s="9"/>
      <c r="B7" s="24" t="s">
        <v>31</v>
      </c>
      <c r="C7" s="36">
        <f>Сведения!D25</f>
        <v>11668607.75</v>
      </c>
      <c r="D7" s="36">
        <f>Сведения!E25</f>
        <v>11668607.75</v>
      </c>
      <c r="E7" s="32">
        <f t="shared" si="0"/>
        <v>100</v>
      </c>
    </row>
    <row r="8" spans="1:10" ht="23.4" customHeight="1" x14ac:dyDescent="0.3">
      <c r="A8" s="25" t="s">
        <v>176</v>
      </c>
      <c r="B8" s="27" t="s">
        <v>187</v>
      </c>
      <c r="C8" s="39">
        <f>SUM(C10:C45)+C46</f>
        <v>493217493.05999994</v>
      </c>
      <c r="D8" s="39">
        <f>SUM(D10:D45)+D46</f>
        <v>485108808.5999999</v>
      </c>
      <c r="E8" s="40">
        <f>D8/C8*100</f>
        <v>98.355961705718826</v>
      </c>
      <c r="F8" s="41"/>
      <c r="G8" s="42">
        <v>493217493.06</v>
      </c>
      <c r="H8" s="42">
        <f>C8-G8</f>
        <v>0</v>
      </c>
      <c r="I8" s="42">
        <v>485108808.60000002</v>
      </c>
      <c r="J8" s="42">
        <f>D8-I8</f>
        <v>0</v>
      </c>
    </row>
    <row r="9" spans="1:10" x14ac:dyDescent="0.3">
      <c r="A9" s="25"/>
      <c r="B9" s="27" t="s">
        <v>186</v>
      </c>
      <c r="C9" s="37">
        <f>SUM(C10:C45)</f>
        <v>484052077.16999996</v>
      </c>
      <c r="D9" s="37">
        <f>SUM(D10:D45)</f>
        <v>475952159.37999988</v>
      </c>
      <c r="E9" s="29">
        <f>D9/C9*100</f>
        <v>98.326643315455627</v>
      </c>
      <c r="G9" s="33">
        <v>484052077.17000002</v>
      </c>
      <c r="H9" s="33">
        <f>C9-G9</f>
        <v>0</v>
      </c>
      <c r="I9" s="33">
        <v>475952159.38</v>
      </c>
      <c r="J9" s="33">
        <f>D9-I9</f>
        <v>0</v>
      </c>
    </row>
    <row r="10" spans="1:10" x14ac:dyDescent="0.3">
      <c r="B10" s="28" t="s">
        <v>81</v>
      </c>
      <c r="C10" s="48">
        <f>Сведения!D31</f>
        <v>19097637.129999999</v>
      </c>
      <c r="D10" s="48">
        <f>Сведения!E31</f>
        <v>18697157.93</v>
      </c>
      <c r="E10" s="30">
        <f t="shared" si="0"/>
        <v>97.902990839788785</v>
      </c>
    </row>
    <row r="11" spans="1:10" x14ac:dyDescent="0.3">
      <c r="B11" s="28" t="s">
        <v>82</v>
      </c>
      <c r="C11" s="33">
        <f>Сведения!D46</f>
        <v>28135822.84</v>
      </c>
      <c r="D11" s="33">
        <f>Сведения!E46</f>
        <v>27652192.899999999</v>
      </c>
      <c r="E11" s="30">
        <f t="shared" si="0"/>
        <v>98.281088337987271</v>
      </c>
    </row>
    <row r="12" spans="1:10" x14ac:dyDescent="0.3">
      <c r="B12" s="28" t="s">
        <v>83</v>
      </c>
      <c r="C12" s="33">
        <f>Сведения!D61</f>
        <v>41818625.979999997</v>
      </c>
      <c r="D12" s="33">
        <f>Сведения!E61</f>
        <v>41105133.789999999</v>
      </c>
      <c r="E12" s="30">
        <f t="shared" si="0"/>
        <v>98.293841145471333</v>
      </c>
    </row>
    <row r="13" spans="1:10" x14ac:dyDescent="0.3">
      <c r="B13" s="28" t="s">
        <v>178</v>
      </c>
      <c r="C13" s="33">
        <f>Сведения!D76</f>
        <v>17040424.210000001</v>
      </c>
      <c r="D13" s="33">
        <f>Сведения!E76</f>
        <v>16688603.66</v>
      </c>
      <c r="E13" s="30">
        <f t="shared" si="0"/>
        <v>97.935376809495509</v>
      </c>
    </row>
    <row r="14" spans="1:10" x14ac:dyDescent="0.3">
      <c r="B14" s="28" t="s">
        <v>85</v>
      </c>
      <c r="C14" s="33">
        <f>Сведения!D91</f>
        <v>17866943.73</v>
      </c>
      <c r="D14" s="33">
        <f>Сведения!E91</f>
        <v>17677209.530000001</v>
      </c>
      <c r="E14" s="30">
        <f t="shared" si="0"/>
        <v>98.938071318367562</v>
      </c>
    </row>
    <row r="15" spans="1:10" x14ac:dyDescent="0.3">
      <c r="B15" s="28" t="s">
        <v>88</v>
      </c>
      <c r="C15" s="33">
        <f>Сведения!D113</f>
        <v>18218178.010000002</v>
      </c>
      <c r="D15" s="33">
        <f>Сведения!E113</f>
        <v>17941631.030000001</v>
      </c>
      <c r="E15" s="30">
        <f t="shared" si="0"/>
        <v>98.482027237585442</v>
      </c>
    </row>
    <row r="16" spans="1:10" x14ac:dyDescent="0.3">
      <c r="B16" s="28" t="s">
        <v>92</v>
      </c>
      <c r="C16" s="33">
        <f>Сведения!D135</f>
        <v>16834549.109999999</v>
      </c>
      <c r="D16" s="33">
        <f>Сведения!E135</f>
        <v>16562694.92</v>
      </c>
      <c r="E16" s="30">
        <f t="shared" si="0"/>
        <v>98.385141245995626</v>
      </c>
    </row>
    <row r="17" spans="2:5" x14ac:dyDescent="0.3">
      <c r="B17" s="28" t="s">
        <v>93</v>
      </c>
      <c r="C17" s="33">
        <f>Сведения!D151</f>
        <v>10531554.25</v>
      </c>
      <c r="D17" s="33">
        <f>Сведения!E151</f>
        <v>10396120.83</v>
      </c>
      <c r="E17" s="30">
        <f t="shared" si="0"/>
        <v>98.714022481534485</v>
      </c>
    </row>
    <row r="18" spans="2:5" x14ac:dyDescent="0.3">
      <c r="B18" s="28" t="s">
        <v>94</v>
      </c>
      <c r="C18" s="33">
        <f>Сведения!D166</f>
        <v>13939780.380000001</v>
      </c>
      <c r="D18" s="33">
        <f>Сведения!E166</f>
        <v>13704526.810000001</v>
      </c>
      <c r="E18" s="30">
        <f t="shared" si="0"/>
        <v>98.312358132000938</v>
      </c>
    </row>
    <row r="19" spans="2:5" x14ac:dyDescent="0.3">
      <c r="B19" s="28" t="s">
        <v>179</v>
      </c>
      <c r="C19" s="33">
        <f>Сведения!D189</f>
        <v>19125120.75</v>
      </c>
      <c r="D19" s="33">
        <f>Сведения!E189</f>
        <v>18622754.379999999</v>
      </c>
      <c r="E19" s="30">
        <f t="shared" si="0"/>
        <v>97.373264323050094</v>
      </c>
    </row>
    <row r="20" spans="2:5" x14ac:dyDescent="0.3">
      <c r="B20" s="28" t="s">
        <v>100</v>
      </c>
      <c r="C20" s="33">
        <f>Сведения!D221</f>
        <v>19004818.09</v>
      </c>
      <c r="D20" s="33">
        <f>Сведения!E221</f>
        <v>18773000.010000002</v>
      </c>
      <c r="E20" s="30">
        <f t="shared" si="0"/>
        <v>98.780214159892552</v>
      </c>
    </row>
    <row r="21" spans="2:5" x14ac:dyDescent="0.3">
      <c r="B21" s="28" t="s">
        <v>102</v>
      </c>
      <c r="C21" s="33">
        <f>Сведения!D243</f>
        <v>18707534.140000001</v>
      </c>
      <c r="D21" s="33">
        <f>Сведения!E243</f>
        <v>18190540.670000002</v>
      </c>
      <c r="E21" s="30">
        <f t="shared" si="0"/>
        <v>97.23644246146489</v>
      </c>
    </row>
    <row r="22" spans="2:5" x14ac:dyDescent="0.3">
      <c r="B22" s="28" t="s">
        <v>104</v>
      </c>
      <c r="C22" s="33">
        <f>Сведения!D265</f>
        <v>16615944.210000001</v>
      </c>
      <c r="D22" s="33">
        <f>Сведения!E265</f>
        <v>16339931.789999999</v>
      </c>
      <c r="E22" s="30">
        <f t="shared" si="0"/>
        <v>98.338870084590866</v>
      </c>
    </row>
    <row r="23" spans="2:5" x14ac:dyDescent="0.3">
      <c r="B23" s="28" t="s">
        <v>114</v>
      </c>
      <c r="C23" s="33">
        <f>Сведения!D294</f>
        <v>22346626.050000001</v>
      </c>
      <c r="D23" s="33">
        <f>Сведения!E294</f>
        <v>22155436.5</v>
      </c>
      <c r="E23" s="30">
        <f t="shared" si="0"/>
        <v>99.144436616193346</v>
      </c>
    </row>
    <row r="24" spans="2:5" x14ac:dyDescent="0.3">
      <c r="B24" s="28" t="s">
        <v>119</v>
      </c>
      <c r="C24" s="33">
        <f>Сведения!D330</f>
        <v>23921534.379999999</v>
      </c>
      <c r="D24" s="33">
        <f>Сведения!E330</f>
        <v>23722174.98</v>
      </c>
      <c r="E24" s="30">
        <f t="shared" si="0"/>
        <v>99.166611151136379</v>
      </c>
    </row>
    <row r="25" spans="2:5" x14ac:dyDescent="0.3">
      <c r="B25" s="28" t="s">
        <v>110</v>
      </c>
      <c r="C25" s="33">
        <f>Сведения!D359</f>
        <v>23732864.510000002</v>
      </c>
      <c r="D25" s="33">
        <f>Сведения!E359</f>
        <v>23718415.379999999</v>
      </c>
      <c r="E25" s="30">
        <f t="shared" si="0"/>
        <v>99.939117631612007</v>
      </c>
    </row>
    <row r="26" spans="2:5" x14ac:dyDescent="0.3">
      <c r="B26" s="28" t="s">
        <v>180</v>
      </c>
      <c r="C26" s="33">
        <f>Сведения!D391</f>
        <v>10590723.369999999</v>
      </c>
      <c r="D26" s="33">
        <f>Сведения!E391</f>
        <v>10260749.050000001</v>
      </c>
      <c r="E26" s="30">
        <f t="shared" si="0"/>
        <v>96.884308007376475</v>
      </c>
    </row>
    <row r="27" spans="2:5" x14ac:dyDescent="0.3">
      <c r="B27" s="28" t="s">
        <v>128</v>
      </c>
      <c r="C27" s="33">
        <f>Сведения!D402</f>
        <v>10416488.6</v>
      </c>
      <c r="D27" s="33">
        <f>Сведения!E402</f>
        <v>9988430.4700000007</v>
      </c>
      <c r="E27" s="30">
        <f t="shared" si="0"/>
        <v>95.890571703788936</v>
      </c>
    </row>
    <row r="28" spans="2:5" x14ac:dyDescent="0.3">
      <c r="B28" s="28" t="s">
        <v>181</v>
      </c>
      <c r="C28" s="33">
        <f>Сведения!D420</f>
        <v>2277951.58</v>
      </c>
      <c r="D28" s="33">
        <f>Сведения!E420</f>
        <v>2163714.9</v>
      </c>
      <c r="E28" s="30">
        <f t="shared" si="0"/>
        <v>94.985113774894188</v>
      </c>
    </row>
    <row r="29" spans="2:5" x14ac:dyDescent="0.3">
      <c r="B29" s="28" t="s">
        <v>133</v>
      </c>
      <c r="C29" s="33">
        <f>Сведения!D427</f>
        <v>4706160.67</v>
      </c>
      <c r="D29" s="33">
        <f>Сведения!E427</f>
        <v>4426792.1500000004</v>
      </c>
      <c r="E29" s="30">
        <f t="shared" si="0"/>
        <v>94.06377003273883</v>
      </c>
    </row>
    <row r="30" spans="2:5" x14ac:dyDescent="0.3">
      <c r="B30" s="28" t="s">
        <v>134</v>
      </c>
      <c r="C30" s="33">
        <f>Сведения!D437</f>
        <v>3938459</v>
      </c>
      <c r="D30" s="33">
        <f>Сведения!E437</f>
        <v>3844460.21</v>
      </c>
      <c r="E30" s="30">
        <f t="shared" si="0"/>
        <v>97.613310434360244</v>
      </c>
    </row>
    <row r="31" spans="2:5" x14ac:dyDescent="0.3">
      <c r="B31" s="9" t="s">
        <v>135</v>
      </c>
      <c r="C31" s="33">
        <f>Сведения!D447</f>
        <v>5834603.04</v>
      </c>
      <c r="D31" s="33">
        <f>Сведения!E447</f>
        <v>5746640.4000000004</v>
      </c>
      <c r="E31" s="30">
        <f t="shared" si="0"/>
        <v>98.492397179431762</v>
      </c>
    </row>
    <row r="32" spans="2:5" x14ac:dyDescent="0.3">
      <c r="B32" s="9" t="s">
        <v>136</v>
      </c>
      <c r="C32" s="33">
        <f>Сведения!D457</f>
        <v>13251226.66</v>
      </c>
      <c r="D32" s="33">
        <f>Сведения!E457</f>
        <v>13008027.77</v>
      </c>
      <c r="E32" s="30">
        <f t="shared" si="0"/>
        <v>98.164706587246613</v>
      </c>
    </row>
    <row r="33" spans="1:10" x14ac:dyDescent="0.3">
      <c r="B33" s="28" t="s">
        <v>137</v>
      </c>
      <c r="C33" s="33">
        <f>Сведения!D464</f>
        <v>20030969.32</v>
      </c>
      <c r="D33" s="33">
        <f>Сведения!E464</f>
        <v>19784672.239999998</v>
      </c>
      <c r="E33" s="30">
        <f t="shared" si="0"/>
        <v>98.770418565046242</v>
      </c>
    </row>
    <row r="34" spans="1:10" x14ac:dyDescent="0.3">
      <c r="B34" s="28" t="s">
        <v>139</v>
      </c>
      <c r="C34" s="33">
        <f>Сведения!D471</f>
        <v>17035993.98</v>
      </c>
      <c r="D34" s="33">
        <f>Сведения!E471</f>
        <v>16795466.09</v>
      </c>
      <c r="E34" s="30">
        <f t="shared" si="0"/>
        <v>98.588119423601711</v>
      </c>
    </row>
    <row r="35" spans="1:10" x14ac:dyDescent="0.3">
      <c r="B35" s="9" t="s">
        <v>140</v>
      </c>
      <c r="C35" s="33">
        <f>Сведения!D478</f>
        <v>2143454.6800000002</v>
      </c>
      <c r="D35" s="33">
        <f>Сведения!E478</f>
        <v>2044541.88</v>
      </c>
      <c r="E35" s="30">
        <f t="shared" si="0"/>
        <v>95.385356129852937</v>
      </c>
    </row>
    <row r="36" spans="1:10" x14ac:dyDescent="0.3">
      <c r="B36" s="9" t="s">
        <v>138</v>
      </c>
      <c r="C36" s="33">
        <f>Сведения!D485</f>
        <v>2906405.37</v>
      </c>
      <c r="D36" s="33">
        <f>Сведения!E485</f>
        <v>2820464.63</v>
      </c>
      <c r="E36" s="30">
        <f t="shared" si="0"/>
        <v>97.043057348879032</v>
      </c>
    </row>
    <row r="37" spans="1:10" x14ac:dyDescent="0.3">
      <c r="B37" s="9" t="s">
        <v>141</v>
      </c>
      <c r="C37" s="33">
        <f>Сведения!D492</f>
        <v>8363859.7800000003</v>
      </c>
      <c r="D37" s="33">
        <f>Сведения!E492</f>
        <v>8178199.29</v>
      </c>
      <c r="E37" s="30">
        <f t="shared" si="0"/>
        <v>97.780205612198827</v>
      </c>
    </row>
    <row r="38" spans="1:10" x14ac:dyDescent="0.3">
      <c r="B38" s="9" t="s">
        <v>142</v>
      </c>
      <c r="C38" s="33">
        <f>Сведения!D499</f>
        <v>10125875.189999999</v>
      </c>
      <c r="D38" s="33">
        <f>Сведения!E499</f>
        <v>9950263.2100000009</v>
      </c>
      <c r="E38" s="30">
        <f t="shared" si="0"/>
        <v>98.265710600764393</v>
      </c>
    </row>
    <row r="39" spans="1:10" x14ac:dyDescent="0.3">
      <c r="B39" s="9" t="s">
        <v>182</v>
      </c>
      <c r="C39" s="33">
        <f>Сведения!D506</f>
        <v>2332724.8199999998</v>
      </c>
      <c r="D39" s="33">
        <f>Сведения!E506</f>
        <v>2232214.79</v>
      </c>
      <c r="E39" s="30">
        <f t="shared" si="0"/>
        <v>95.69130361462868</v>
      </c>
    </row>
    <row r="40" spans="1:10" x14ac:dyDescent="0.3">
      <c r="B40" s="9" t="s">
        <v>143</v>
      </c>
      <c r="C40" s="33">
        <f>Сведения!D513</f>
        <v>2403135.84</v>
      </c>
      <c r="D40" s="33">
        <f>Сведения!E513</f>
        <v>2289894.42</v>
      </c>
      <c r="E40" s="30">
        <f t="shared" si="0"/>
        <v>95.287764506895286</v>
      </c>
    </row>
    <row r="41" spans="1:10" x14ac:dyDescent="0.3">
      <c r="B41" s="9" t="s">
        <v>144</v>
      </c>
      <c r="C41" s="33">
        <f>Сведения!D520</f>
        <v>3074458.76</v>
      </c>
      <c r="D41" s="33">
        <f>Сведения!E520</f>
        <v>2993009.34</v>
      </c>
      <c r="E41" s="30">
        <f t="shared" si="0"/>
        <v>97.350772075407505</v>
      </c>
    </row>
    <row r="42" spans="1:10" x14ac:dyDescent="0.3">
      <c r="B42" s="9" t="s">
        <v>145</v>
      </c>
      <c r="C42" s="33">
        <f>Сведения!D527</f>
        <v>7681089.5300000003</v>
      </c>
      <c r="D42" s="33">
        <f>Сведения!E527</f>
        <v>7597909.7800000003</v>
      </c>
      <c r="E42" s="30">
        <f t="shared" si="0"/>
        <v>98.917083967383462</v>
      </c>
    </row>
    <row r="43" spans="1:10" x14ac:dyDescent="0.3">
      <c r="B43" s="9" t="s">
        <v>146</v>
      </c>
      <c r="C43" s="33">
        <f>Сведения!D534</f>
        <v>12332653.640000001</v>
      </c>
      <c r="D43" s="33">
        <f>Сведения!E534</f>
        <v>12260134.439999999</v>
      </c>
      <c r="E43" s="30">
        <f t="shared" si="0"/>
        <v>99.41197408021911</v>
      </c>
    </row>
    <row r="44" spans="1:10" x14ac:dyDescent="0.3">
      <c r="B44" s="9" t="s">
        <v>151</v>
      </c>
      <c r="C44" s="33">
        <f>Сведения!D540</f>
        <v>16594067.43</v>
      </c>
      <c r="D44" s="33">
        <f>Сведения!E540</f>
        <v>16568672</v>
      </c>
      <c r="E44" s="30">
        <f t="shared" si="0"/>
        <v>99.846960788202608</v>
      </c>
    </row>
    <row r="45" spans="1:10" ht="28.95" customHeight="1" x14ac:dyDescent="0.3">
      <c r="B45" s="21" t="s">
        <v>160</v>
      </c>
      <c r="C45" s="33">
        <f>Сведения!D565</f>
        <v>1073818.1399999999</v>
      </c>
      <c r="D45" s="33">
        <f>Сведения!E565</f>
        <v>1050377.21</v>
      </c>
      <c r="E45" s="30">
        <f t="shared" si="0"/>
        <v>97.817048424978196</v>
      </c>
    </row>
    <row r="46" spans="1:10" ht="43.2" x14ac:dyDescent="0.3">
      <c r="B46" s="38" t="s">
        <v>153</v>
      </c>
      <c r="C46" s="33">
        <f>Сведения!D546+Сведения!D555</f>
        <v>9165415.8900000006</v>
      </c>
      <c r="D46" s="33">
        <f>Сведения!E546+Сведения!E555</f>
        <v>9156649.2199999988</v>
      </c>
      <c r="E46" s="43">
        <f t="shared" ref="E46:E48" si="1">D46/C46*100</f>
        <v>99.904350548788884</v>
      </c>
      <c r="F46" s="33"/>
      <c r="G46" s="33">
        <v>9165415.8900000006</v>
      </c>
      <c r="H46" s="33">
        <f>C46-G46</f>
        <v>0</v>
      </c>
      <c r="I46" s="33">
        <v>9156649.2200000007</v>
      </c>
      <c r="J46" s="9">
        <f>D46-I46</f>
        <v>0</v>
      </c>
    </row>
    <row r="47" spans="1:10" ht="15" x14ac:dyDescent="0.25">
      <c r="C47" s="9"/>
      <c r="D47" s="9"/>
      <c r="E47" s="9"/>
      <c r="F47" s="9"/>
      <c r="G47" s="9"/>
      <c r="H47" s="9"/>
      <c r="I47" s="9"/>
      <c r="J47" s="9"/>
    </row>
    <row r="48" spans="1:10" ht="24.6" customHeight="1" x14ac:dyDescent="0.3">
      <c r="A48" s="44" t="s">
        <v>183</v>
      </c>
      <c r="B48" s="44" t="s">
        <v>185</v>
      </c>
      <c r="C48" s="45">
        <f>+C2+C8</f>
        <v>578319065.25999999</v>
      </c>
      <c r="D48" s="45">
        <f>D2+D8</f>
        <v>570204051.07999992</v>
      </c>
      <c r="E48" s="46">
        <f t="shared" si="1"/>
        <v>98.596792900757691</v>
      </c>
      <c r="F48" s="9"/>
      <c r="G48" s="47">
        <f>C48</f>
        <v>578319065.25999999</v>
      </c>
      <c r="H48" s="47">
        <f>C48-G48</f>
        <v>0</v>
      </c>
      <c r="I48" s="47">
        <f>D48</f>
        <v>570204051.07999992</v>
      </c>
      <c r="J48" s="47">
        <f>D48-I48</f>
        <v>0</v>
      </c>
    </row>
    <row r="49" spans="7:10" ht="15" x14ac:dyDescent="0.25">
      <c r="G49" s="42"/>
      <c r="H49" s="33"/>
      <c r="I49" s="42"/>
      <c r="J49" s="33"/>
    </row>
    <row r="50" spans="7:10" ht="15" x14ac:dyDescent="0.25">
      <c r="G50" s="33"/>
      <c r="H50" s="33"/>
      <c r="I50" s="33"/>
      <c r="J50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</vt:lpstr>
      <vt:lpstr>Итоги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cp:lastPrinted>2018-03-21T09:18:02Z</cp:lastPrinted>
  <dcterms:created xsi:type="dcterms:W3CDTF">2017-02-14T03:57:25Z</dcterms:created>
  <dcterms:modified xsi:type="dcterms:W3CDTF">2018-03-21T09:21:18Z</dcterms:modified>
</cp:coreProperties>
</file>